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FD5EDA07-7683-B04A-98AC-E218C6B54F0E}" xr6:coauthVersionLast="46" xr6:coauthVersionMax="46" xr10:uidLastSave="{00000000-0000-0000-0000-000000000000}"/>
  <bookViews>
    <workbookView xWindow="2580" yWindow="500" windowWidth="25140" windowHeight="16780" xr2:uid="{00000000-000D-0000-FFFF-FFFF00000000}"/>
  </bookViews>
  <sheets>
    <sheet name="Control of n" sheetId="21" r:id="rId1"/>
    <sheet name="1st order combinations" sheetId="23" r:id="rId2"/>
    <sheet name="Raw data" sheetId="26" r:id="rId3"/>
    <sheet name="2nd order combinations" sheetId="24" r:id="rId4"/>
    <sheet name="1_Global ROM" sheetId="27" r:id="rId5"/>
    <sheet name="1_1Global ROM_RoB Randomization" sheetId="15" r:id="rId6"/>
    <sheet name="1_2_Global ROM_RoB Measurement" sheetId="19" r:id="rId7"/>
    <sheet name="2_Passive vs. Active" sheetId="16" r:id="rId8"/>
    <sheet name="3_Hip flexion_global" sheetId="20" r:id="rId9"/>
    <sheet name="3_1_Hip flexion_RoB Random" sheetId="28" r:id="rId10"/>
    <sheet name="3_Hip flexion_active vs passive" sheetId="18" r:id="rId11"/>
    <sheet name="4_Knee extension" sheetId="2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8" l="1"/>
  <c r="N11" i="28"/>
  <c r="O10" i="28"/>
  <c r="N10" i="28"/>
  <c r="P10" i="28" s="1"/>
  <c r="O9" i="28"/>
  <c r="N9" i="28"/>
  <c r="P9" i="28" s="1"/>
  <c r="O8" i="28"/>
  <c r="N8" i="28"/>
  <c r="P8" i="28" s="1"/>
  <c r="O7" i="28"/>
  <c r="N7" i="28"/>
  <c r="P7" i="28" s="1"/>
  <c r="O6" i="28"/>
  <c r="N6" i="28"/>
  <c r="P6" i="28" s="1"/>
  <c r="O5" i="28"/>
  <c r="N5" i="28"/>
  <c r="O4" i="28"/>
  <c r="N4" i="28"/>
  <c r="N15" i="27"/>
  <c r="M15" i="27"/>
  <c r="L15" i="27"/>
  <c r="G15" i="27"/>
  <c r="H17" i="27" s="1"/>
  <c r="N14" i="27"/>
  <c r="M14" i="27"/>
  <c r="N13" i="27"/>
  <c r="M13" i="27"/>
  <c r="O13" i="27" s="1"/>
  <c r="N12" i="27"/>
  <c r="M12" i="27"/>
  <c r="N11" i="27"/>
  <c r="M11" i="27"/>
  <c r="O11" i="27" s="1"/>
  <c r="N10" i="27"/>
  <c r="M10" i="27"/>
  <c r="N9" i="27"/>
  <c r="M9" i="27"/>
  <c r="O9" i="27" s="1"/>
  <c r="N8" i="27"/>
  <c r="M8" i="27"/>
  <c r="N7" i="27"/>
  <c r="M7" i="27"/>
  <c r="N6" i="27"/>
  <c r="O6" i="27" s="1"/>
  <c r="M6" i="27"/>
  <c r="N5" i="27"/>
  <c r="M5" i="27"/>
  <c r="O5" i="27" s="1"/>
  <c r="N4" i="27"/>
  <c r="M4" i="27"/>
  <c r="P5" i="28" l="1"/>
  <c r="P4" i="28"/>
  <c r="P11" i="28"/>
  <c r="O10" i="27"/>
  <c r="O7" i="27"/>
  <c r="O14" i="27"/>
  <c r="O4" i="27"/>
  <c r="O8" i="27"/>
  <c r="O12" i="27"/>
  <c r="O15" i="27"/>
  <c r="Q33" i="26"/>
  <c r="P33" i="26"/>
  <c r="R33" i="26" s="1"/>
  <c r="Q32" i="26"/>
  <c r="P32" i="26"/>
  <c r="R32" i="26" s="1"/>
  <c r="Q31" i="26"/>
  <c r="R31" i="26" s="1"/>
  <c r="P31" i="26"/>
  <c r="Q30" i="26"/>
  <c r="P30" i="26"/>
  <c r="R30" i="26" s="1"/>
  <c r="Q29" i="26"/>
  <c r="P29" i="26"/>
  <c r="R29" i="26" s="1"/>
  <c r="R28" i="26"/>
  <c r="Q28" i="26"/>
  <c r="P28" i="26"/>
  <c r="Q27" i="26"/>
  <c r="P27" i="26"/>
  <c r="R27" i="26" s="1"/>
  <c r="Q26" i="26"/>
  <c r="P26" i="26"/>
  <c r="R26" i="26" s="1"/>
  <c r="Q25" i="26"/>
  <c r="P25" i="26"/>
  <c r="R25" i="26" s="1"/>
  <c r="Q24" i="26"/>
  <c r="P24" i="26"/>
  <c r="R24" i="26" s="1"/>
  <c r="Q23" i="26"/>
  <c r="R23" i="26" s="1"/>
  <c r="P23" i="26"/>
  <c r="Q22" i="26"/>
  <c r="P22" i="26"/>
  <c r="R22" i="26" s="1"/>
  <c r="Q21" i="26"/>
  <c r="P21" i="26"/>
  <c r="R21" i="26" s="1"/>
  <c r="R20" i="26"/>
  <c r="Q20" i="26"/>
  <c r="P20" i="26"/>
  <c r="Q19" i="26"/>
  <c r="P19" i="26"/>
  <c r="R19" i="26" s="1"/>
  <c r="Q18" i="26"/>
  <c r="P18" i="26"/>
  <c r="R18" i="26" s="1"/>
  <c r="Q17" i="26"/>
  <c r="P17" i="26"/>
  <c r="R17" i="26" s="1"/>
  <c r="Q16" i="26"/>
  <c r="P16" i="26"/>
  <c r="R16" i="26" s="1"/>
  <c r="Q15" i="26"/>
  <c r="R15" i="26" s="1"/>
  <c r="P15" i="26"/>
  <c r="Q14" i="26"/>
  <c r="P14" i="26"/>
  <c r="R14" i="26" s="1"/>
  <c r="Q13" i="26"/>
  <c r="P13" i="26"/>
  <c r="R13" i="26" s="1"/>
  <c r="R12" i="26"/>
  <c r="Q12" i="26"/>
  <c r="P12" i="26"/>
  <c r="Q11" i="26"/>
  <c r="P11" i="26"/>
  <c r="R11" i="26" s="1"/>
  <c r="Q10" i="26"/>
  <c r="P10" i="26"/>
  <c r="R10" i="26" s="1"/>
  <c r="Q9" i="26"/>
  <c r="P9" i="26"/>
  <c r="R9" i="26" s="1"/>
  <c r="Q8" i="26"/>
  <c r="P8" i="26"/>
  <c r="R8" i="26" s="1"/>
  <c r="Q7" i="26"/>
  <c r="R7" i="26" s="1"/>
  <c r="P7" i="26"/>
  <c r="Q6" i="26"/>
  <c r="P6" i="26"/>
  <c r="R6" i="26" s="1"/>
  <c r="Q5" i="26"/>
  <c r="P5" i="26"/>
  <c r="R5" i="26" s="1"/>
  <c r="R4" i="26"/>
  <c r="Q4" i="26"/>
  <c r="P4" i="26"/>
  <c r="E4" i="24" l="1"/>
  <c r="G3" i="24"/>
  <c r="F3" i="24"/>
  <c r="F4" i="24" s="1"/>
  <c r="E3" i="24"/>
  <c r="G4" i="24" s="1"/>
  <c r="E4" i="23"/>
  <c r="G3" i="23"/>
  <c r="G4" i="23" s="1"/>
  <c r="F3" i="23"/>
  <c r="F4" i="23" s="1"/>
  <c r="E3" i="23"/>
  <c r="R7" i="22"/>
  <c r="Q7" i="22"/>
  <c r="P7" i="22"/>
  <c r="Q6" i="22"/>
  <c r="P6" i="22"/>
  <c r="R6" i="22" s="1"/>
  <c r="Q5" i="22"/>
  <c r="P5" i="22"/>
  <c r="R5" i="22" s="1"/>
  <c r="Q4" i="22"/>
  <c r="P4" i="22"/>
  <c r="R4" i="22" s="1"/>
  <c r="E5" i="23" l="1"/>
  <c r="G5" i="23" s="1"/>
  <c r="E5" i="24"/>
  <c r="F5" i="24" s="1"/>
  <c r="E13" i="21"/>
  <c r="D13" i="21"/>
  <c r="C13" i="21"/>
  <c r="C14" i="21" s="1"/>
  <c r="B13" i="21"/>
  <c r="G5" i="24" l="1"/>
  <c r="F5" i="23"/>
  <c r="D14" i="21"/>
  <c r="E14" i="21" s="1"/>
  <c r="M15" i="15"/>
  <c r="H15" i="15"/>
  <c r="I17" i="15" l="1"/>
  <c r="P11" i="20"/>
  <c r="O11" i="20"/>
  <c r="P10" i="20"/>
  <c r="O10" i="20"/>
  <c r="P9" i="20"/>
  <c r="O9" i="20"/>
  <c r="P8" i="20"/>
  <c r="O8" i="20"/>
  <c r="P7" i="20"/>
  <c r="O7" i="20"/>
  <c r="Q7" i="20" s="1"/>
  <c r="P6" i="20"/>
  <c r="O6" i="20"/>
  <c r="P5" i="20"/>
  <c r="O5" i="20"/>
  <c r="P4" i="20"/>
  <c r="O4" i="20"/>
  <c r="O15" i="19"/>
  <c r="N15" i="19"/>
  <c r="O14" i="19"/>
  <c r="N14" i="19"/>
  <c r="P14" i="19" s="1"/>
  <c r="O13" i="19"/>
  <c r="N13" i="19"/>
  <c r="P13" i="19" s="1"/>
  <c r="O12" i="19"/>
  <c r="N12" i="19"/>
  <c r="O11" i="19"/>
  <c r="N11" i="19"/>
  <c r="O10" i="19"/>
  <c r="N10" i="19"/>
  <c r="P10" i="19" s="1"/>
  <c r="O9" i="19"/>
  <c r="N9" i="19"/>
  <c r="O8" i="19"/>
  <c r="N8" i="19"/>
  <c r="O7" i="19"/>
  <c r="N7" i="19"/>
  <c r="O6" i="19"/>
  <c r="N6" i="19"/>
  <c r="P6" i="19" s="1"/>
  <c r="O5" i="19"/>
  <c r="N5" i="19"/>
  <c r="O4" i="19"/>
  <c r="N4" i="19"/>
  <c r="P4" i="19" s="1"/>
  <c r="P7" i="19" l="1"/>
  <c r="Q5" i="20"/>
  <c r="Q6" i="20"/>
  <c r="Q9" i="20"/>
  <c r="Q8" i="20"/>
  <c r="Q4" i="20"/>
  <c r="Q11" i="20"/>
  <c r="Q10" i="20"/>
  <c r="P5" i="19"/>
  <c r="P12" i="19"/>
  <c r="P11" i="19"/>
  <c r="P9" i="19"/>
  <c r="P8" i="19"/>
  <c r="P15" i="19"/>
  <c r="N11" i="15"/>
  <c r="O11" i="15"/>
  <c r="P11" i="15" l="1"/>
  <c r="N7" i="15"/>
  <c r="O7" i="15"/>
  <c r="P8" i="16"/>
  <c r="Q8" i="16"/>
  <c r="R8" i="16" l="1"/>
  <c r="P7" i="15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P5" i="18" l="1"/>
  <c r="P10" i="18"/>
  <c r="P6" i="18"/>
  <c r="P9" i="18"/>
  <c r="P7" i="18"/>
  <c r="P8" i="18"/>
  <c r="P11" i="18"/>
  <c r="P12" i="18"/>
  <c r="P4" i="18"/>
  <c r="Q4" i="16"/>
  <c r="P4" i="16"/>
  <c r="Q17" i="16"/>
  <c r="P17" i="16"/>
  <c r="Q16" i="16"/>
  <c r="P16" i="16"/>
  <c r="Q15" i="16"/>
  <c r="P15" i="16"/>
  <c r="Q14" i="16"/>
  <c r="P14" i="16"/>
  <c r="Q12" i="16"/>
  <c r="P12" i="16"/>
  <c r="Q11" i="16"/>
  <c r="P11" i="16"/>
  <c r="Q10" i="16"/>
  <c r="P10" i="16"/>
  <c r="Q9" i="16"/>
  <c r="P9" i="16"/>
  <c r="Q7" i="16"/>
  <c r="P7" i="16"/>
  <c r="Q6" i="16"/>
  <c r="P6" i="16"/>
  <c r="R6" i="16" s="1"/>
  <c r="Q5" i="16"/>
  <c r="P5" i="16"/>
  <c r="R14" i="16" l="1"/>
  <c r="R11" i="16"/>
  <c r="R16" i="16"/>
  <c r="R7" i="16"/>
  <c r="R17" i="16"/>
  <c r="R5" i="16"/>
  <c r="R9" i="16"/>
  <c r="R15" i="16"/>
  <c r="R4" i="16"/>
  <c r="R10" i="16"/>
  <c r="R12" i="16"/>
  <c r="N4" i="15"/>
  <c r="O15" i="15"/>
  <c r="N15" i="15"/>
  <c r="O14" i="15"/>
  <c r="N14" i="15"/>
  <c r="O13" i="15"/>
  <c r="N13" i="15"/>
  <c r="O12" i="15"/>
  <c r="N12" i="15"/>
  <c r="O10" i="15"/>
  <c r="N10" i="15"/>
  <c r="O9" i="15"/>
  <c r="N9" i="15"/>
  <c r="O8" i="15"/>
  <c r="N8" i="15"/>
  <c r="O6" i="15"/>
  <c r="N6" i="15"/>
  <c r="O5" i="15"/>
  <c r="N5" i="15"/>
  <c r="O4" i="15"/>
  <c r="P8" i="15" l="1"/>
  <c r="P9" i="15"/>
  <c r="P13" i="15"/>
  <c r="P14" i="15"/>
  <c r="P5" i="15"/>
  <c r="P4" i="15"/>
  <c r="P6" i="15"/>
  <c r="P10" i="15"/>
  <c r="P12" i="15"/>
  <c r="P15" i="15"/>
</calcChain>
</file>

<file path=xl/sharedStrings.xml><?xml version="1.0" encoding="utf-8"?>
<sst xmlns="http://schemas.openxmlformats.org/spreadsheetml/2006/main" count="881" uniqueCount="135">
  <si>
    <t>Study name</t>
  </si>
  <si>
    <t xml:space="preserve">Mean </t>
  </si>
  <si>
    <t xml:space="preserve">SD </t>
  </si>
  <si>
    <t xml:space="preserve">n </t>
  </si>
  <si>
    <t>PRE</t>
  </si>
  <si>
    <t>POST</t>
  </si>
  <si>
    <t>Δ pre-post CON</t>
  </si>
  <si>
    <t>Δ pre-post Exp</t>
  </si>
  <si>
    <t>ALL MEASURES ARE IN DEGREES</t>
  </si>
  <si>
    <t>ROM type</t>
  </si>
  <si>
    <t>Passive</t>
  </si>
  <si>
    <t>Active</t>
  </si>
  <si>
    <t>UNITS</t>
  </si>
  <si>
    <t>Degrees</t>
  </si>
  <si>
    <t>Centimeters</t>
  </si>
  <si>
    <t>RoB Random</t>
  </si>
  <si>
    <t>Low</t>
  </si>
  <si>
    <t>Moderate</t>
  </si>
  <si>
    <t>High</t>
  </si>
  <si>
    <t>RoB Test</t>
  </si>
  <si>
    <t>Study name - Pooled ROM data</t>
  </si>
  <si>
    <t>Alexander et al. (2001)</t>
  </si>
  <si>
    <t>Aquino et al. (2010)</t>
  </si>
  <si>
    <t>Caputo et al. (2017)</t>
  </si>
  <si>
    <t>Leite et al. (2015)</t>
  </si>
  <si>
    <t>Li et al. (2020)</t>
  </si>
  <si>
    <t>Morton et al. (2011)</t>
  </si>
  <si>
    <t>Racil et al. (2020)</t>
  </si>
  <si>
    <t>Simão et al. (2011)</t>
  </si>
  <si>
    <t>Wyon et al. (2013)</t>
  </si>
  <si>
    <r>
      <t xml:space="preserve">HIGH (5) - </t>
    </r>
    <r>
      <rPr>
        <sz val="12"/>
        <color theme="1"/>
        <rFont val="Times New Roman"/>
        <family val="1"/>
      </rPr>
      <t>Alexander | Li | Morton | Racil | Wyon</t>
    </r>
  </si>
  <si>
    <t>RoB Measu</t>
  </si>
  <si>
    <t>Jones et al. (2002)</t>
  </si>
  <si>
    <r>
      <rPr>
        <b/>
        <sz val="12"/>
        <color theme="1"/>
        <rFont val="Times New Roman"/>
        <family val="1"/>
      </rPr>
      <t xml:space="preserve">LOW (4) - </t>
    </r>
    <r>
      <rPr>
        <sz val="12"/>
        <color theme="1"/>
        <rFont val="Times New Roman"/>
        <family val="1"/>
      </rPr>
      <t>Alexander | Jones | Leite | Wyon</t>
    </r>
  </si>
  <si>
    <r>
      <t>ACTIVE (8)</t>
    </r>
    <r>
      <rPr>
        <sz val="12"/>
        <color theme="1"/>
        <rFont val="Times New Roman"/>
        <family val="1"/>
      </rPr>
      <t xml:space="preserve"> - </t>
    </r>
    <r>
      <rPr>
        <u/>
        <sz val="12"/>
        <color theme="1"/>
        <rFont val="Times New Roman"/>
        <family val="1"/>
      </rPr>
      <t>Alexander</t>
    </r>
    <r>
      <rPr>
        <sz val="12"/>
        <color theme="1"/>
        <rFont val="Times New Roman"/>
        <family val="1"/>
      </rPr>
      <t xml:space="preserve"> | Caputo | Jones | Leite | </t>
    </r>
    <r>
      <rPr>
        <u/>
        <sz val="12"/>
        <color theme="1"/>
        <rFont val="Times New Roman"/>
        <family val="1"/>
      </rPr>
      <t>Morton</t>
    </r>
    <r>
      <rPr>
        <sz val="12"/>
        <color theme="1"/>
        <rFont val="Times New Roman"/>
        <family val="1"/>
      </rPr>
      <t xml:space="preserve"> | Racil | Simão | </t>
    </r>
    <r>
      <rPr>
        <u/>
        <sz val="12"/>
        <color theme="1"/>
        <rFont val="Times New Roman"/>
        <family val="1"/>
      </rPr>
      <t>Wyon</t>
    </r>
  </si>
  <si>
    <t>Minus 4 to 0 scale with arbitrary units</t>
  </si>
  <si>
    <t>Nelson &amp; Bandy (2004)</t>
  </si>
  <si>
    <r>
      <t xml:space="preserve">HIGH (6) - </t>
    </r>
    <r>
      <rPr>
        <sz val="12"/>
        <color theme="1"/>
        <rFont val="Times New Roman"/>
        <family val="1"/>
      </rPr>
      <t>Aquino | Li | Morton | Nelson | Racil | Simão</t>
    </r>
  </si>
  <si>
    <r>
      <rPr>
        <b/>
        <sz val="12"/>
        <color theme="1"/>
        <rFont val="Times New Roman"/>
        <family val="1"/>
      </rPr>
      <t xml:space="preserve">LOW (6) - </t>
    </r>
    <r>
      <rPr>
        <sz val="12"/>
        <color theme="1"/>
        <rFont val="Times New Roman"/>
        <family val="1"/>
      </rPr>
      <t>Aquino | Caputo | Jones | Leite | Nelson | Simão</t>
    </r>
  </si>
  <si>
    <r>
      <t>PASSIVE (6)</t>
    </r>
    <r>
      <rPr>
        <sz val="12"/>
        <color theme="1"/>
        <rFont val="Times New Roman"/>
        <family val="1"/>
      </rPr>
      <t xml:space="preserve"> - </t>
    </r>
    <r>
      <rPr>
        <u/>
        <sz val="12"/>
        <color theme="1"/>
        <rFont val="Times New Roman"/>
        <family val="1"/>
      </rPr>
      <t>Alexander</t>
    </r>
    <r>
      <rPr>
        <sz val="12"/>
        <color theme="1"/>
        <rFont val="Times New Roman"/>
        <family val="1"/>
      </rPr>
      <t xml:space="preserve"> | Aquino | Li | </t>
    </r>
    <r>
      <rPr>
        <u/>
        <sz val="12"/>
        <color theme="1"/>
        <rFont val="Times New Roman"/>
        <family val="1"/>
      </rPr>
      <t>Morton</t>
    </r>
    <r>
      <rPr>
        <sz val="12"/>
        <color theme="1"/>
        <rFont val="Times New Roman"/>
        <family val="1"/>
      </rPr>
      <t xml:space="preserve"> | Nelson | </t>
    </r>
    <r>
      <rPr>
        <u/>
        <sz val="12"/>
        <color theme="1"/>
        <rFont val="Times New Roman"/>
        <family val="1"/>
      </rPr>
      <t>Wyon</t>
    </r>
  </si>
  <si>
    <t>Nelson &amp; Bandy 2004)</t>
  </si>
  <si>
    <t>Strength Training</t>
  </si>
  <si>
    <t>Stretching</t>
  </si>
  <si>
    <t>1.1. - Sub-groups according to RoB Random</t>
  </si>
  <si>
    <t>1.2 - Sub-groups according to RoB Measurement</t>
  </si>
  <si>
    <t>2.1 - Passive vs. active</t>
  </si>
  <si>
    <t>n total</t>
  </si>
  <si>
    <t>Initial n</t>
  </si>
  <si>
    <t>Minus attrition</t>
  </si>
  <si>
    <t>Minus non-exercise controls</t>
  </si>
  <si>
    <t>Minus mixed ST+stretching groups</t>
  </si>
  <si>
    <t>STRENGTH TRAINING</t>
  </si>
  <si>
    <t>STRETCHING</t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</si>
  <si>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[knee extension]</t>
    </r>
  </si>
  <si>
    <r>
      <t xml:space="preserve">Aquino et al. (2010) - </t>
    </r>
    <r>
      <rPr>
        <b/>
        <sz val="12"/>
        <color theme="1"/>
        <rFont val="Times New Roman"/>
        <family val="1"/>
      </rPr>
      <t>ST vs. stretching</t>
    </r>
    <r>
      <rPr>
        <sz val="12"/>
        <color theme="1"/>
        <rFont val="Times New Roman"/>
        <family val="1"/>
      </rPr>
      <t xml:space="preserve"> [knee extension]</t>
    </r>
  </si>
  <si>
    <r>
      <t xml:space="preserve">Morton et al. (2011) - </t>
    </r>
    <r>
      <rPr>
        <b/>
        <sz val="12"/>
        <color theme="1"/>
        <rFont val="Times New Roman"/>
        <family val="1"/>
      </rPr>
      <t>ST vs stretching</t>
    </r>
    <r>
      <rPr>
        <sz val="12"/>
        <color theme="1"/>
        <rFont val="Times New Roman"/>
        <family val="1"/>
      </rPr>
      <t xml:space="preserve"> [knee extension]</t>
    </r>
  </si>
  <si>
    <r>
      <t xml:space="preserve">Nelson &amp; Bandy (2004) - </t>
    </r>
    <r>
      <rPr>
        <b/>
        <sz val="12"/>
        <color theme="1"/>
        <rFont val="Times New Roman"/>
        <family val="1"/>
      </rPr>
      <t>ST vs. stretching</t>
    </r>
    <r>
      <rPr>
        <sz val="12"/>
        <color theme="1"/>
        <rFont val="Times New Roman"/>
        <family val="1"/>
      </rPr>
      <t xml:space="preserve"> [knee extension]</t>
    </r>
  </si>
  <si>
    <t>Data</t>
  </si>
  <si>
    <t>Combined</t>
  </si>
  <si>
    <t>1. Enter n mean and SD in col A B and C</t>
  </si>
  <si>
    <t>n</t>
  </si>
  <si>
    <t>mean</t>
  </si>
  <si>
    <t>SD</t>
  </si>
  <si>
    <t>2. Drag e4, f4,g4 Down</t>
  </si>
  <si>
    <t>3. The last row in efg is the combined values of A B and C</t>
  </si>
  <si>
    <t>4. Do not change the codes in E,F, and G otherwise</t>
  </si>
  <si>
    <t>LI ET AL.</t>
  </si>
  <si>
    <t>FLEX M+W</t>
  </si>
  <si>
    <t>Mean</t>
  </si>
  <si>
    <t>RACIL ET AL.</t>
  </si>
  <si>
    <t>PLYO</t>
  </si>
  <si>
    <t>Pre</t>
  </si>
  <si>
    <t>Hip flexion</t>
  </si>
  <si>
    <t>Hip extension</t>
  </si>
  <si>
    <t>Post</t>
  </si>
  <si>
    <t>L+R</t>
  </si>
  <si>
    <t>ST M+W</t>
  </si>
  <si>
    <t>FLEX</t>
  </si>
  <si>
    <t>WYON ET AL.</t>
  </si>
  <si>
    <t>ST Active</t>
  </si>
  <si>
    <t>ST Passive</t>
  </si>
  <si>
    <t>LIS Active</t>
  </si>
  <si>
    <t>LIS Passive</t>
  </si>
  <si>
    <t>HIS Active</t>
  </si>
  <si>
    <t>HIS Passive</t>
  </si>
  <si>
    <t>ALEXANDER</t>
  </si>
  <si>
    <t>ST</t>
  </si>
  <si>
    <t>CAPUTO</t>
  </si>
  <si>
    <t>RACIL</t>
  </si>
  <si>
    <t>MORTON</t>
  </si>
  <si>
    <t>WYON</t>
  </si>
  <si>
    <t>Without 2</t>
  </si>
  <si>
    <t>outliers</t>
  </si>
  <si>
    <t>Active + passive</t>
  </si>
  <si>
    <t>COMPLETE</t>
  </si>
  <si>
    <t>JONES ET AL.</t>
  </si>
  <si>
    <t>Passive + active</t>
  </si>
  <si>
    <t xml:space="preserve">Hand to neck + </t>
  </si>
  <si>
    <t>PLUS</t>
  </si>
  <si>
    <t>Hand to back</t>
  </si>
  <si>
    <t>Moderate RoB = out of this analysis - Caputo</t>
  </si>
  <si>
    <t>M+W</t>
  </si>
  <si>
    <t>GROUP 1 - Strength Training</t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</si>
  <si>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[elbow extension]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</si>
  <si>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[shoulder abduction]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</si>
  <si>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[hip flexion]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</si>
  <si>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[hip abduction]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</si>
  <si>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[knee flexion]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</si>
  <si>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[ankle dorsiflexion]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</si>
  <si>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[trunk flexion]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</si>
  <si>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[trunk extension]</t>
    </r>
  </si>
  <si>
    <r>
      <t xml:space="preserve">Alexander et al. (2001)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[trunk lateral flexion]</t>
    </r>
  </si>
  <si>
    <r>
      <t xml:space="preserve">Caputo et al. (2017)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[cervical spine flexion-extension]</t>
    </r>
  </si>
  <si>
    <r>
      <t xml:space="preserve">Caputo et al. (2017)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[cervical spine lateral flexion]</t>
    </r>
  </si>
  <si>
    <r>
      <t xml:space="preserve">Caputo et al. (2017)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[cervical spine rotation]</t>
    </r>
  </si>
  <si>
    <r>
      <t xml:space="preserve">Leite et al. (2015) - </t>
    </r>
    <r>
      <rPr>
        <b/>
        <sz val="12"/>
        <color theme="1"/>
        <rFont val="Times New Roman"/>
        <family val="1"/>
      </rPr>
      <t>ST vs stretching</t>
    </r>
    <r>
      <rPr>
        <sz val="12"/>
        <color theme="1"/>
        <rFont val="Times New Roman"/>
        <family val="1"/>
      </rPr>
      <t xml:space="preserve"> [sit and reach; hip flexion]</t>
    </r>
  </si>
  <si>
    <r>
      <t xml:space="preserve">Li et al. (2020)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[hip flexion]</t>
    </r>
  </si>
  <si>
    <r>
      <t xml:space="preserve">Morton et al. (2011) - </t>
    </r>
    <r>
      <rPr>
        <b/>
        <sz val="12"/>
        <color theme="1"/>
        <rFont val="Times New Roman"/>
        <family val="1"/>
      </rPr>
      <t>ST vs stretching</t>
    </r>
    <r>
      <rPr>
        <sz val="12"/>
        <color theme="1"/>
        <rFont val="Times New Roman"/>
        <family val="1"/>
      </rPr>
      <t xml:space="preserve"> [hip flexion]</t>
    </r>
  </si>
  <si>
    <r>
      <t xml:space="preserve">Morton et al. (2011) - </t>
    </r>
    <r>
      <rPr>
        <b/>
        <sz val="12"/>
        <color theme="1"/>
        <rFont val="Times New Roman"/>
        <family val="1"/>
      </rPr>
      <t>ST vs stretching</t>
    </r>
    <r>
      <rPr>
        <sz val="12"/>
        <color theme="1"/>
        <rFont val="Times New Roman"/>
        <family val="1"/>
      </rPr>
      <t xml:space="preserve"> [hip extension]</t>
    </r>
  </si>
  <si>
    <r>
      <t xml:space="preserve">Morton et al. (2011) - </t>
    </r>
    <r>
      <rPr>
        <b/>
        <sz val="12"/>
        <color theme="1"/>
        <rFont val="Times New Roman"/>
        <family val="1"/>
      </rPr>
      <t>ST vs stretching</t>
    </r>
    <r>
      <rPr>
        <sz val="12"/>
        <color theme="1"/>
        <rFont val="Times New Roman"/>
        <family val="1"/>
      </rPr>
      <t xml:space="preserve"> [shoulder extension]</t>
    </r>
  </si>
  <si>
    <r>
      <t xml:space="preserve">Racil et al. (2020) - </t>
    </r>
    <r>
      <rPr>
        <b/>
        <sz val="12"/>
        <color theme="1"/>
        <rFont val="Times New Roman"/>
        <family val="1"/>
      </rPr>
      <t>ST (Plyo) vs. stretching</t>
    </r>
    <r>
      <rPr>
        <sz val="12"/>
        <color theme="1"/>
        <rFont val="Times New Roman"/>
        <family val="1"/>
      </rPr>
      <t xml:space="preserve"> [hip flexion]</t>
    </r>
  </si>
  <si>
    <r>
      <t xml:space="preserve">Racil et al. (2020) - </t>
    </r>
    <r>
      <rPr>
        <b/>
        <sz val="12"/>
        <color theme="1"/>
        <rFont val="Times New Roman"/>
        <family val="1"/>
      </rPr>
      <t>ST (Plyo) vs. stretching</t>
    </r>
    <r>
      <rPr>
        <sz val="12"/>
        <color theme="1"/>
        <rFont val="Times New Roman"/>
        <family val="1"/>
      </rPr>
      <t xml:space="preserve"> [hip extension]</t>
    </r>
  </si>
  <si>
    <r>
      <t xml:space="preserve">Simão et al. (2011) - </t>
    </r>
    <r>
      <rPr>
        <b/>
        <sz val="12"/>
        <color theme="1"/>
        <rFont val="Times New Roman"/>
        <family val="1"/>
      </rPr>
      <t xml:space="preserve">ST vs. stretching </t>
    </r>
    <r>
      <rPr>
        <sz val="12"/>
        <color theme="1"/>
        <rFont val="Times New Roman"/>
        <family val="1"/>
      </rPr>
      <t>[sit and reach, hip flexion]</t>
    </r>
  </si>
  <si>
    <r>
      <t xml:space="preserve">Wyon et al. (2013) - </t>
    </r>
    <r>
      <rPr>
        <b/>
        <sz val="12"/>
        <color theme="1"/>
        <rFont val="Times New Roman"/>
        <family val="1"/>
      </rPr>
      <t>ST vs. low-intensity stretching</t>
    </r>
    <r>
      <rPr>
        <sz val="12"/>
        <color theme="1"/>
        <rFont val="Times New Roman"/>
        <family val="1"/>
      </rPr>
      <t xml:space="preserve"> [active hip flexion]</t>
    </r>
  </si>
  <si>
    <r>
      <t xml:space="preserve">Wyon et al. (2013) - </t>
    </r>
    <r>
      <rPr>
        <b/>
        <sz val="12"/>
        <color theme="1"/>
        <rFont val="Times New Roman"/>
        <family val="1"/>
      </rPr>
      <t>ST vs. low-intensity stretching</t>
    </r>
    <r>
      <rPr>
        <sz val="12"/>
        <color theme="1"/>
        <rFont val="Times New Roman"/>
        <family val="1"/>
      </rPr>
      <t xml:space="preserve"> [passive hip flexion]</t>
    </r>
  </si>
  <si>
    <r>
      <t xml:space="preserve">Wyon et al. (2013) - </t>
    </r>
    <r>
      <rPr>
        <b/>
        <sz val="12"/>
        <color theme="1"/>
        <rFont val="Times New Roman"/>
        <family val="1"/>
      </rPr>
      <t>ST vs. moderate to high-intensity stretching</t>
    </r>
    <r>
      <rPr>
        <sz val="12"/>
        <color theme="1"/>
        <rFont val="Times New Roman"/>
        <family val="1"/>
      </rPr>
      <t xml:space="preserve"> [active hip flexion]</t>
    </r>
  </si>
  <si>
    <r>
      <t xml:space="preserve">Wyon et al. (2013) - </t>
    </r>
    <r>
      <rPr>
        <b/>
        <sz val="12"/>
        <color theme="1"/>
        <rFont val="Times New Roman"/>
        <family val="1"/>
      </rPr>
      <t>ST vs. moderate to high-intensity stretching</t>
    </r>
    <r>
      <rPr>
        <sz val="12"/>
        <color theme="1"/>
        <rFont val="Times New Roman"/>
        <family val="1"/>
      </rPr>
      <t xml:space="preserve"> [passive hip flexion]</t>
    </r>
  </si>
  <si>
    <r>
      <t xml:space="preserve">Nelson &amp; Bandy (2004) - </t>
    </r>
    <r>
      <rPr>
        <b/>
        <sz val="12"/>
        <color rgb="FFFF0000"/>
        <rFont val="Times New Roman"/>
        <family val="1"/>
      </rPr>
      <t>ST vs. stretching</t>
    </r>
    <r>
      <rPr>
        <sz val="12"/>
        <color rgb="FFFF0000"/>
        <rFont val="Times New Roman"/>
        <family val="1"/>
      </rPr>
      <t xml:space="preserve"> [knee extension]</t>
    </r>
  </si>
  <si>
    <r>
      <t xml:space="preserve">Jones et al. (2002) - </t>
    </r>
    <r>
      <rPr>
        <b/>
        <sz val="12"/>
        <color theme="1"/>
        <rFont val="Times New Roman"/>
        <family val="1"/>
      </rPr>
      <t>ST vs. stretching [</t>
    </r>
    <r>
      <rPr>
        <sz val="12"/>
        <color theme="1"/>
        <rFont val="Times New Roman"/>
        <family val="1"/>
      </rPr>
      <t>hand to scapula</t>
    </r>
    <r>
      <rPr>
        <b/>
        <sz val="12"/>
        <color theme="1"/>
        <rFont val="Times New Roman"/>
        <family val="1"/>
      </rPr>
      <t>]</t>
    </r>
  </si>
  <si>
    <t>0-4 in qualitative scale</t>
  </si>
  <si>
    <r>
      <t xml:space="preserve">Jones et al. (2002) - </t>
    </r>
    <r>
      <rPr>
        <b/>
        <sz val="12"/>
        <color theme="1"/>
        <rFont val="Times New Roman"/>
        <family val="1"/>
      </rPr>
      <t>ST vs. stretching</t>
    </r>
    <r>
      <rPr>
        <sz val="12"/>
        <color theme="1"/>
        <rFont val="Times New Roman"/>
        <family val="1"/>
      </rPr>
      <t xml:space="preserve"> [hand to neck]</t>
    </r>
  </si>
  <si>
    <t>4 is worse!!!</t>
  </si>
  <si>
    <t>Nelson &amp; Bandy - smaller is also better, in this case! Using negatives</t>
  </si>
  <si>
    <t>Required inversion of values</t>
  </si>
  <si>
    <t>GROUP 2 - Stretching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</si>
</sst>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164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" fontId="4" fillId="4" borderId="1" xfId="0" applyNumberFormat="1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2" fillId="0" borderId="0" xfId="0" applyFont="1"/>
    <xf numFmtId="0" fontId="5" fillId="6" borderId="0" xfId="0" applyFont="1" applyFill="1"/>
    <xf numFmtId="0" fontId="5" fillId="7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4" borderId="0" xfId="0" applyFont="1" applyFill="1"/>
    <xf numFmtId="0" fontId="0" fillId="4" borderId="0" xfId="0" applyFill="1"/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B8F4-EA05-6743-B217-2EC54091659D}">
  <dimension ref="A1:E14"/>
  <sheetViews>
    <sheetView tabSelected="1" workbookViewId="0">
      <selection activeCell="A33" sqref="A33"/>
    </sheetView>
  </sheetViews>
  <sheetFormatPr baseColWidth="10" defaultRowHeight="15" x14ac:dyDescent="0.2"/>
  <cols>
    <col min="1" max="1" width="42.6640625" customWidth="1"/>
    <col min="2" max="2" width="21.6640625" customWidth="1"/>
    <col min="3" max="3" width="21.83203125" customWidth="1"/>
    <col min="4" max="4" width="25.1640625" customWidth="1"/>
    <col min="5" max="5" width="28" customWidth="1"/>
  </cols>
  <sheetData>
    <row r="1" spans="1:5" ht="16" x14ac:dyDescent="0.2">
      <c r="A1" s="62"/>
      <c r="B1" s="63" t="s">
        <v>47</v>
      </c>
      <c r="C1" s="63" t="s">
        <v>48</v>
      </c>
      <c r="D1" s="63" t="s">
        <v>49</v>
      </c>
      <c r="E1" s="61" t="s">
        <v>50</v>
      </c>
    </row>
    <row r="2" spans="1:5" ht="17" x14ac:dyDescent="0.2">
      <c r="A2" s="28" t="s">
        <v>21</v>
      </c>
      <c r="B2" s="65">
        <v>161</v>
      </c>
      <c r="C2" s="65">
        <v>37</v>
      </c>
      <c r="D2" s="65"/>
      <c r="E2" s="67"/>
    </row>
    <row r="3" spans="1:5" ht="17" x14ac:dyDescent="0.2">
      <c r="A3" s="28" t="s">
        <v>22</v>
      </c>
      <c r="B3" s="65">
        <v>45</v>
      </c>
      <c r="C3" s="65"/>
      <c r="D3" s="65">
        <v>15</v>
      </c>
      <c r="E3" s="67"/>
    </row>
    <row r="4" spans="1:5" ht="17" x14ac:dyDescent="0.2">
      <c r="A4" s="28" t="s">
        <v>23</v>
      </c>
      <c r="B4" s="65">
        <v>35</v>
      </c>
      <c r="C4" s="65">
        <v>8</v>
      </c>
      <c r="D4" s="65"/>
      <c r="E4" s="67"/>
    </row>
    <row r="5" spans="1:5" ht="17" x14ac:dyDescent="0.2">
      <c r="A5" s="28" t="s">
        <v>32</v>
      </c>
      <c r="B5" s="65">
        <v>68</v>
      </c>
      <c r="C5" s="65">
        <v>12</v>
      </c>
      <c r="D5" s="65"/>
      <c r="E5" s="67"/>
    </row>
    <row r="6" spans="1:5" ht="17" x14ac:dyDescent="0.2">
      <c r="A6" s="28" t="s">
        <v>24</v>
      </c>
      <c r="B6" s="65">
        <v>28</v>
      </c>
      <c r="C6" s="65"/>
      <c r="D6" s="65"/>
      <c r="E6" s="67">
        <v>14</v>
      </c>
    </row>
    <row r="7" spans="1:5" ht="17" x14ac:dyDescent="0.2">
      <c r="A7" s="28" t="s">
        <v>25</v>
      </c>
      <c r="B7" s="65">
        <v>40</v>
      </c>
      <c r="C7" s="65"/>
      <c r="D7" s="65"/>
      <c r="E7" s="67"/>
    </row>
    <row r="8" spans="1:5" ht="17" x14ac:dyDescent="0.2">
      <c r="A8" s="28" t="s">
        <v>26</v>
      </c>
      <c r="B8" s="65">
        <v>37</v>
      </c>
      <c r="C8" s="65">
        <v>1</v>
      </c>
      <c r="D8" s="65">
        <v>12</v>
      </c>
      <c r="E8" s="67"/>
    </row>
    <row r="9" spans="1:5" ht="17" x14ac:dyDescent="0.2">
      <c r="A9" s="28" t="s">
        <v>36</v>
      </c>
      <c r="B9" s="65">
        <v>69</v>
      </c>
      <c r="C9" s="65"/>
      <c r="D9" s="65">
        <v>24</v>
      </c>
      <c r="E9" s="67"/>
    </row>
    <row r="10" spans="1:5" ht="17" x14ac:dyDescent="0.2">
      <c r="A10" s="28" t="s">
        <v>27</v>
      </c>
      <c r="B10" s="65">
        <v>34</v>
      </c>
      <c r="C10" s="65"/>
      <c r="D10" s="65">
        <v>8</v>
      </c>
      <c r="E10" s="67">
        <v>9</v>
      </c>
    </row>
    <row r="11" spans="1:5" ht="17" x14ac:dyDescent="0.2">
      <c r="A11" s="64" t="s">
        <v>28</v>
      </c>
      <c r="B11" s="65">
        <v>80</v>
      </c>
      <c r="C11" s="65"/>
      <c r="D11" s="65">
        <v>20</v>
      </c>
      <c r="E11" s="67">
        <v>20</v>
      </c>
    </row>
    <row r="12" spans="1:5" ht="17" x14ac:dyDescent="0.2">
      <c r="A12" s="28" t="s">
        <v>29</v>
      </c>
      <c r="B12" s="65">
        <v>39</v>
      </c>
      <c r="C12" s="65">
        <v>4</v>
      </c>
      <c r="D12" s="65"/>
      <c r="E12" s="67"/>
    </row>
    <row r="13" spans="1:5" x14ac:dyDescent="0.2">
      <c r="B13" s="61">
        <f>SUM(B2:B12)</f>
        <v>636</v>
      </c>
      <c r="C13" s="66">
        <f>SUM(C2:C12)</f>
        <v>62</v>
      </c>
      <c r="D13" s="66">
        <f>SUM(D2:D12)</f>
        <v>79</v>
      </c>
      <c r="E13" s="66">
        <f>SUM(E2:E12)</f>
        <v>43</v>
      </c>
    </row>
    <row r="14" spans="1:5" x14ac:dyDescent="0.2">
      <c r="C14" s="61">
        <f>B13-C13</f>
        <v>574</v>
      </c>
      <c r="D14" s="61">
        <f>C14-D13</f>
        <v>495</v>
      </c>
      <c r="E14" s="61">
        <f>D14-E13</f>
        <v>452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4578-69E8-D34E-891C-7E66832294BB}">
  <dimension ref="A1:Q17"/>
  <sheetViews>
    <sheetView zoomScale="114" zoomScaleNormal="11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8" sqref="D8"/>
    </sheetView>
  </sheetViews>
  <sheetFormatPr baseColWidth="10" defaultColWidth="9.1640625" defaultRowHeight="16" x14ac:dyDescent="0.2"/>
  <cols>
    <col min="1" max="1" width="46.1640625" style="6" customWidth="1"/>
    <col min="2" max="2" width="10.6640625" style="6" customWidth="1"/>
    <col min="3" max="3" width="12.83203125" style="6" customWidth="1"/>
    <col min="4" max="4" width="9.1640625" style="1"/>
    <col min="5" max="5" width="10.83203125" style="1" customWidth="1"/>
    <col min="6" max="6" width="10.33203125" style="1" customWidth="1"/>
    <col min="7" max="7" width="8.5" style="1" customWidth="1"/>
    <col min="8" max="8" width="11.33203125" style="1" customWidth="1"/>
    <col min="9" max="9" width="8" style="1" customWidth="1"/>
    <col min="10" max="10" width="13" style="1" customWidth="1"/>
    <col min="11" max="11" width="7.83203125" style="1" customWidth="1"/>
    <col min="12" max="12" width="8" style="1" customWidth="1"/>
    <col min="13" max="13" width="11.83203125" style="1" customWidth="1"/>
    <col min="14" max="14" width="14.33203125" style="1" customWidth="1"/>
    <col min="15" max="15" width="14.83203125" style="1" customWidth="1"/>
    <col min="16" max="16" width="16.33203125" style="1" customWidth="1"/>
    <col min="17" max="17" width="54.6640625" style="1" customWidth="1"/>
    <col min="18" max="16384" width="9.1640625" style="1"/>
  </cols>
  <sheetData>
    <row r="1" spans="1:17" x14ac:dyDescent="0.2">
      <c r="B1" s="26"/>
      <c r="C1" s="26"/>
      <c r="D1" s="96" t="s">
        <v>41</v>
      </c>
      <c r="E1" s="97"/>
      <c r="F1" s="97"/>
      <c r="G1" s="97"/>
      <c r="H1" s="98"/>
      <c r="I1" s="106" t="s">
        <v>42</v>
      </c>
      <c r="J1" s="107"/>
      <c r="K1" s="107"/>
      <c r="L1" s="107"/>
      <c r="M1" s="108"/>
      <c r="N1" s="6"/>
      <c r="O1" s="2"/>
      <c r="P1" s="6"/>
    </row>
    <row r="2" spans="1:17" x14ac:dyDescent="0.2">
      <c r="A2" s="14" t="s">
        <v>8</v>
      </c>
      <c r="B2" s="27"/>
      <c r="C2" s="27"/>
      <c r="D2" s="109" t="s">
        <v>4</v>
      </c>
      <c r="E2" s="110"/>
      <c r="F2" s="109" t="s">
        <v>5</v>
      </c>
      <c r="G2" s="110"/>
      <c r="H2" s="15"/>
      <c r="I2" s="104" t="s">
        <v>4</v>
      </c>
      <c r="J2" s="105"/>
      <c r="K2" s="104" t="s">
        <v>5</v>
      </c>
      <c r="L2" s="105"/>
      <c r="M2" s="16"/>
      <c r="N2" s="6"/>
      <c r="O2" s="3"/>
      <c r="P2" s="6"/>
    </row>
    <row r="3" spans="1:17" ht="34" x14ac:dyDescent="0.2">
      <c r="A3" s="13" t="s">
        <v>0</v>
      </c>
      <c r="B3" s="44" t="s">
        <v>15</v>
      </c>
      <c r="C3" s="13" t="s">
        <v>12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3</v>
      </c>
      <c r="I3" s="17" t="s">
        <v>1</v>
      </c>
      <c r="J3" s="17" t="s">
        <v>2</v>
      </c>
      <c r="K3" s="17" t="s">
        <v>1</v>
      </c>
      <c r="L3" s="17" t="s">
        <v>2</v>
      </c>
      <c r="M3" s="17" t="s">
        <v>3</v>
      </c>
      <c r="N3" s="7" t="s">
        <v>7</v>
      </c>
      <c r="O3" s="7" t="s">
        <v>6</v>
      </c>
      <c r="P3" s="8"/>
    </row>
    <row r="4" spans="1:17" ht="17" x14ac:dyDescent="0.2">
      <c r="A4" s="9" t="s">
        <v>21</v>
      </c>
      <c r="B4" s="52" t="s">
        <v>16</v>
      </c>
      <c r="C4" s="9" t="s">
        <v>13</v>
      </c>
      <c r="D4" s="10">
        <v>116</v>
      </c>
      <c r="E4" s="12">
        <v>7.4</v>
      </c>
      <c r="F4" s="10">
        <v>117.1</v>
      </c>
      <c r="G4" s="12">
        <v>6.6</v>
      </c>
      <c r="H4" s="10">
        <v>64</v>
      </c>
      <c r="I4" s="18">
        <v>116</v>
      </c>
      <c r="J4" s="19">
        <v>7.8</v>
      </c>
      <c r="K4" s="18">
        <v>116.4</v>
      </c>
      <c r="L4" s="19">
        <v>6.9</v>
      </c>
      <c r="M4" s="18">
        <v>60</v>
      </c>
      <c r="N4" s="5">
        <f t="shared" ref="N4:N11" si="0">(F4*100)/D4</f>
        <v>100.94827586206897</v>
      </c>
      <c r="O4" s="5">
        <f t="shared" ref="O4:O11" si="1">(K4*100)/I4</f>
        <v>100.34482758620689</v>
      </c>
      <c r="P4" s="5">
        <f t="shared" ref="P4:P11" si="2">N4-O4</f>
        <v>0.60344827586207828</v>
      </c>
    </row>
    <row r="5" spans="1:17" ht="17" x14ac:dyDescent="0.2">
      <c r="A5" s="11" t="s">
        <v>24</v>
      </c>
      <c r="B5" s="52" t="s">
        <v>16</v>
      </c>
      <c r="C5" s="11" t="s">
        <v>14</v>
      </c>
      <c r="D5" s="21">
        <v>39.6</v>
      </c>
      <c r="E5" s="22">
        <v>4.2</v>
      </c>
      <c r="F5" s="21">
        <v>40</v>
      </c>
      <c r="G5" s="22">
        <v>4.8</v>
      </c>
      <c r="H5" s="21">
        <v>7</v>
      </c>
      <c r="I5" s="23">
        <v>38.1</v>
      </c>
      <c r="J5" s="24">
        <v>7.2</v>
      </c>
      <c r="K5" s="23">
        <v>40</v>
      </c>
      <c r="L5" s="24">
        <v>7.2</v>
      </c>
      <c r="M5" s="23">
        <v>7</v>
      </c>
      <c r="N5" s="5">
        <f t="shared" si="0"/>
        <v>101.01010101010101</v>
      </c>
      <c r="O5" s="5">
        <f t="shared" si="1"/>
        <v>104.98687664041995</v>
      </c>
      <c r="P5" s="5">
        <f t="shared" si="2"/>
        <v>-3.9767756303189401</v>
      </c>
    </row>
    <row r="6" spans="1:17" ht="17" x14ac:dyDescent="0.2">
      <c r="A6" s="28" t="s">
        <v>25</v>
      </c>
      <c r="B6" s="50" t="s">
        <v>18</v>
      </c>
      <c r="C6" s="9" t="s">
        <v>13</v>
      </c>
      <c r="D6" s="10">
        <v>104</v>
      </c>
      <c r="E6" s="12">
        <v>17</v>
      </c>
      <c r="F6" s="10">
        <v>111.8</v>
      </c>
      <c r="G6" s="12">
        <v>21.4</v>
      </c>
      <c r="H6" s="10">
        <v>20</v>
      </c>
      <c r="I6" s="18">
        <v>102.1</v>
      </c>
      <c r="J6" s="19">
        <v>14.5</v>
      </c>
      <c r="K6" s="18">
        <v>121.6</v>
      </c>
      <c r="L6" s="19">
        <v>15.3</v>
      </c>
      <c r="M6" s="18">
        <v>20</v>
      </c>
      <c r="N6" s="5">
        <f t="shared" si="0"/>
        <v>107.5</v>
      </c>
      <c r="O6" s="5">
        <f t="shared" si="1"/>
        <v>119.09892262487757</v>
      </c>
      <c r="P6" s="5">
        <f t="shared" si="2"/>
        <v>-11.598922624877574</v>
      </c>
    </row>
    <row r="7" spans="1:17" ht="17" x14ac:dyDescent="0.2">
      <c r="A7" s="11" t="s">
        <v>26</v>
      </c>
      <c r="B7" s="51" t="s">
        <v>18</v>
      </c>
      <c r="C7" s="20" t="s">
        <v>13</v>
      </c>
      <c r="D7" s="21">
        <v>62.6</v>
      </c>
      <c r="E7" s="22">
        <v>6.2</v>
      </c>
      <c r="F7" s="21">
        <v>73.2</v>
      </c>
      <c r="G7" s="22">
        <v>9.8000000000000007</v>
      </c>
      <c r="H7" s="21">
        <v>12</v>
      </c>
      <c r="I7" s="23">
        <v>59.3</v>
      </c>
      <c r="J7" s="24">
        <v>12.6</v>
      </c>
      <c r="K7" s="23">
        <v>64.599999999999994</v>
      </c>
      <c r="L7" s="24">
        <v>12.5</v>
      </c>
      <c r="M7" s="23">
        <v>12</v>
      </c>
      <c r="N7" s="5">
        <f t="shared" si="0"/>
        <v>116.93290734824281</v>
      </c>
      <c r="O7" s="5">
        <f t="shared" si="1"/>
        <v>108.93760539629004</v>
      </c>
      <c r="P7" s="5">
        <f t="shared" si="2"/>
        <v>7.9953019519527686</v>
      </c>
    </row>
    <row r="8" spans="1:17" ht="17" x14ac:dyDescent="0.2">
      <c r="A8" s="28" t="s">
        <v>27</v>
      </c>
      <c r="B8" s="51" t="s">
        <v>18</v>
      </c>
      <c r="C8" s="9" t="s">
        <v>13</v>
      </c>
      <c r="D8" s="25">
        <v>140.9</v>
      </c>
      <c r="E8" s="28">
        <v>6.6</v>
      </c>
      <c r="F8" s="25">
        <v>145.30000000000001</v>
      </c>
      <c r="G8" s="28">
        <v>5</v>
      </c>
      <c r="H8" s="25">
        <v>9</v>
      </c>
      <c r="I8" s="16">
        <v>141.4</v>
      </c>
      <c r="J8" s="30">
        <v>5.6</v>
      </c>
      <c r="K8" s="16">
        <v>144.19999999999999</v>
      </c>
      <c r="L8" s="30">
        <v>5.0999999999999996</v>
      </c>
      <c r="M8" s="16">
        <v>8</v>
      </c>
      <c r="N8" s="5">
        <f t="shared" si="0"/>
        <v>103.12278211497517</v>
      </c>
      <c r="O8" s="5">
        <f t="shared" si="1"/>
        <v>101.98019801980196</v>
      </c>
      <c r="P8" s="5">
        <f t="shared" si="2"/>
        <v>1.1425840951732056</v>
      </c>
    </row>
    <row r="9" spans="1:17" ht="28" customHeight="1" x14ac:dyDescent="0.2">
      <c r="A9" s="11" t="s">
        <v>28</v>
      </c>
      <c r="B9" s="51" t="s">
        <v>18</v>
      </c>
      <c r="C9" s="11" t="s">
        <v>14</v>
      </c>
      <c r="D9" s="4">
        <v>30</v>
      </c>
      <c r="E9" s="4">
        <v>2</v>
      </c>
      <c r="F9" s="4">
        <v>36</v>
      </c>
      <c r="G9" s="4">
        <v>3</v>
      </c>
      <c r="H9" s="4">
        <v>20</v>
      </c>
      <c r="I9" s="17">
        <v>32</v>
      </c>
      <c r="J9" s="31">
        <v>3</v>
      </c>
      <c r="K9" s="17">
        <v>43</v>
      </c>
      <c r="L9" s="31">
        <v>2</v>
      </c>
      <c r="M9" s="17">
        <v>20</v>
      </c>
      <c r="N9" s="5">
        <f t="shared" si="0"/>
        <v>120</v>
      </c>
      <c r="O9" s="5">
        <f t="shared" si="1"/>
        <v>134.375</v>
      </c>
      <c r="P9" s="5">
        <f t="shared" si="2"/>
        <v>-14.375</v>
      </c>
    </row>
    <row r="10" spans="1:17" ht="17" x14ac:dyDescent="0.2">
      <c r="A10" s="28" t="s">
        <v>29</v>
      </c>
      <c r="B10" s="53" t="s">
        <v>16</v>
      </c>
      <c r="C10" s="25" t="s">
        <v>13</v>
      </c>
      <c r="D10" s="41">
        <v>107</v>
      </c>
      <c r="E10" s="41">
        <v>27.1</v>
      </c>
      <c r="F10" s="41">
        <v>126.3</v>
      </c>
      <c r="G10" s="41">
        <v>25.8</v>
      </c>
      <c r="H10" s="49">
        <v>11</v>
      </c>
      <c r="I10" s="39">
        <v>107.4</v>
      </c>
      <c r="J10" s="39">
        <v>28.2</v>
      </c>
      <c r="K10" s="39">
        <v>119.7</v>
      </c>
      <c r="L10" s="39">
        <v>28.5</v>
      </c>
      <c r="M10" s="48">
        <v>24</v>
      </c>
      <c r="N10" s="5">
        <f t="shared" si="0"/>
        <v>118.03738317757009</v>
      </c>
      <c r="O10" s="5">
        <f t="shared" si="1"/>
        <v>111.45251396648044</v>
      </c>
      <c r="P10" s="5">
        <f t="shared" si="2"/>
        <v>6.5848692110896536</v>
      </c>
    </row>
    <row r="11" spans="1:17" x14ac:dyDescent="0.2">
      <c r="D11" s="4"/>
      <c r="E11" s="4"/>
      <c r="F11" s="4"/>
      <c r="G11" s="4"/>
      <c r="H11" s="4"/>
      <c r="I11" s="17"/>
      <c r="J11" s="17"/>
      <c r="K11" s="17"/>
      <c r="L11" s="17"/>
      <c r="M11" s="17"/>
      <c r="N11" s="5" t="e">
        <f t="shared" si="0"/>
        <v>#DIV/0!</v>
      </c>
      <c r="O11" s="5" t="e">
        <f t="shared" si="1"/>
        <v>#DIV/0!</v>
      </c>
      <c r="P11" s="5" t="e">
        <f t="shared" si="2"/>
        <v>#DIV/0!</v>
      </c>
    </row>
    <row r="12" spans="1:17" s="6" customFormat="1" x14ac:dyDescent="0.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6" customFormat="1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6" customFormat="1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6" customFormat="1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6" customFormat="1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s="6" customFormat="1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mergeCells count="6">
    <mergeCell ref="D1:H1"/>
    <mergeCell ref="I1:M1"/>
    <mergeCell ref="D2:E2"/>
    <mergeCell ref="F2:G2"/>
    <mergeCell ref="I2:J2"/>
    <mergeCell ref="K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0F52-05F2-E942-B222-F0716EB93FFF}">
  <dimension ref="A1:Q16"/>
  <sheetViews>
    <sheetView zoomScale="114" zoomScaleNormal="11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6" sqref="E16"/>
    </sheetView>
  </sheetViews>
  <sheetFormatPr baseColWidth="10" defaultColWidth="9.1640625" defaultRowHeight="16" x14ac:dyDescent="0.2"/>
  <cols>
    <col min="1" max="1" width="45.5" style="6" customWidth="1"/>
    <col min="2" max="2" width="12.83203125" style="6" customWidth="1"/>
    <col min="3" max="3" width="8.83203125" style="6" customWidth="1"/>
    <col min="4" max="4" width="9.1640625" style="1"/>
    <col min="5" max="5" width="10.83203125" style="1" customWidth="1"/>
    <col min="6" max="6" width="10.33203125" style="1" customWidth="1"/>
    <col min="7" max="7" width="8.5" style="1" customWidth="1"/>
    <col min="8" max="8" width="11.33203125" style="1" customWidth="1"/>
    <col min="9" max="9" width="8" style="1" customWidth="1"/>
    <col min="10" max="10" width="13" style="1" customWidth="1"/>
    <col min="11" max="11" width="7.83203125" style="1" customWidth="1"/>
    <col min="12" max="12" width="8" style="1" customWidth="1"/>
    <col min="13" max="13" width="11.83203125" style="1" customWidth="1"/>
    <col min="14" max="14" width="14.33203125" style="1" customWidth="1"/>
    <col min="15" max="15" width="14.83203125" style="1" customWidth="1"/>
    <col min="16" max="16" width="16.33203125" style="1" customWidth="1"/>
    <col min="17" max="17" width="54.6640625" style="1" customWidth="1"/>
    <col min="18" max="16384" width="9.1640625" style="1"/>
  </cols>
  <sheetData>
    <row r="1" spans="1:17" x14ac:dyDescent="0.2">
      <c r="B1" s="26"/>
      <c r="C1" s="26"/>
      <c r="D1" s="96" t="s">
        <v>41</v>
      </c>
      <c r="E1" s="97"/>
      <c r="F1" s="97"/>
      <c r="G1" s="97"/>
      <c r="H1" s="98"/>
      <c r="I1" s="106" t="s">
        <v>42</v>
      </c>
      <c r="J1" s="107"/>
      <c r="K1" s="107"/>
      <c r="L1" s="107"/>
      <c r="M1" s="108"/>
      <c r="N1" s="6"/>
      <c r="O1" s="2"/>
      <c r="P1" s="6"/>
    </row>
    <row r="2" spans="1:17" x14ac:dyDescent="0.2">
      <c r="A2" s="14" t="s">
        <v>8</v>
      </c>
      <c r="B2" s="27"/>
      <c r="C2" s="27"/>
      <c r="D2" s="109" t="s">
        <v>4</v>
      </c>
      <c r="E2" s="110"/>
      <c r="F2" s="109" t="s">
        <v>5</v>
      </c>
      <c r="G2" s="110"/>
      <c r="H2" s="15"/>
      <c r="I2" s="104" t="s">
        <v>4</v>
      </c>
      <c r="J2" s="105"/>
      <c r="K2" s="104" t="s">
        <v>5</v>
      </c>
      <c r="L2" s="105"/>
      <c r="M2" s="16"/>
      <c r="N2" s="6"/>
      <c r="O2" s="3"/>
      <c r="P2" s="6"/>
    </row>
    <row r="3" spans="1:17" ht="34" x14ac:dyDescent="0.2">
      <c r="A3" s="13" t="s">
        <v>0</v>
      </c>
      <c r="B3" s="13" t="s">
        <v>12</v>
      </c>
      <c r="C3" s="44" t="s">
        <v>9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3</v>
      </c>
      <c r="I3" s="17" t="s">
        <v>1</v>
      </c>
      <c r="J3" s="17" t="s">
        <v>2</v>
      </c>
      <c r="K3" s="17" t="s">
        <v>1</v>
      </c>
      <c r="L3" s="17" t="s">
        <v>2</v>
      </c>
      <c r="M3" s="17" t="s">
        <v>3</v>
      </c>
      <c r="N3" s="7" t="s">
        <v>7</v>
      </c>
      <c r="O3" s="7" t="s">
        <v>6</v>
      </c>
      <c r="P3" s="8"/>
    </row>
    <row r="4" spans="1:17" ht="17" x14ac:dyDescent="0.2">
      <c r="A4" s="9" t="s">
        <v>21</v>
      </c>
      <c r="B4" s="9" t="s">
        <v>13</v>
      </c>
      <c r="C4" s="9" t="s">
        <v>10</v>
      </c>
      <c r="D4" s="10">
        <v>116</v>
      </c>
      <c r="E4" s="12">
        <v>7.4</v>
      </c>
      <c r="F4" s="10">
        <v>117.1</v>
      </c>
      <c r="G4" s="12">
        <v>6.6</v>
      </c>
      <c r="H4" s="10">
        <v>64</v>
      </c>
      <c r="I4" s="18">
        <v>116</v>
      </c>
      <c r="J4" s="19">
        <v>7.8</v>
      </c>
      <c r="K4" s="18">
        <v>116.4</v>
      </c>
      <c r="L4" s="19">
        <v>6.9</v>
      </c>
      <c r="M4" s="18">
        <v>60</v>
      </c>
      <c r="N4" s="5">
        <f t="shared" ref="N4:N12" si="0">(F4*100)/D4</f>
        <v>100.94827586206897</v>
      </c>
      <c r="O4" s="5">
        <f t="shared" ref="O4:O12" si="1">(K4*100)/I4</f>
        <v>100.34482758620689</v>
      </c>
      <c r="P4" s="5">
        <f t="shared" ref="P4:P12" si="2">N4-O4</f>
        <v>0.60344827586207828</v>
      </c>
    </row>
    <row r="5" spans="1:17" ht="17" x14ac:dyDescent="0.2">
      <c r="A5" s="11" t="s">
        <v>24</v>
      </c>
      <c r="B5" s="11" t="s">
        <v>14</v>
      </c>
      <c r="C5" s="11" t="s">
        <v>11</v>
      </c>
      <c r="D5" s="21">
        <v>39.6</v>
      </c>
      <c r="E5" s="22">
        <v>4.2</v>
      </c>
      <c r="F5" s="21">
        <v>40</v>
      </c>
      <c r="G5" s="22">
        <v>4.8</v>
      </c>
      <c r="H5" s="21">
        <v>7</v>
      </c>
      <c r="I5" s="23">
        <v>38.1</v>
      </c>
      <c r="J5" s="24">
        <v>7.2</v>
      </c>
      <c r="K5" s="23">
        <v>40</v>
      </c>
      <c r="L5" s="24">
        <v>7.2</v>
      </c>
      <c r="M5" s="23">
        <v>7</v>
      </c>
      <c r="N5" s="5">
        <f t="shared" si="0"/>
        <v>101.01010101010101</v>
      </c>
      <c r="O5" s="5">
        <f t="shared" si="1"/>
        <v>104.98687664041995</v>
      </c>
      <c r="P5" s="5">
        <f t="shared" si="2"/>
        <v>-3.9767756303189401</v>
      </c>
    </row>
    <row r="6" spans="1:17" ht="17" x14ac:dyDescent="0.2">
      <c r="A6" s="28" t="s">
        <v>25</v>
      </c>
      <c r="B6" s="9" t="s">
        <v>13</v>
      </c>
      <c r="C6" s="28" t="s">
        <v>10</v>
      </c>
      <c r="D6" s="10">
        <v>104</v>
      </c>
      <c r="E6" s="12">
        <v>17</v>
      </c>
      <c r="F6" s="10">
        <v>111.8</v>
      </c>
      <c r="G6" s="12">
        <v>21.4</v>
      </c>
      <c r="H6" s="10">
        <v>20</v>
      </c>
      <c r="I6" s="18">
        <v>102.1</v>
      </c>
      <c r="J6" s="19">
        <v>14.5</v>
      </c>
      <c r="K6" s="18">
        <v>121.6</v>
      </c>
      <c r="L6" s="19">
        <v>15.3</v>
      </c>
      <c r="M6" s="18">
        <v>20</v>
      </c>
      <c r="N6" s="5">
        <f t="shared" si="0"/>
        <v>107.5</v>
      </c>
      <c r="O6" s="5">
        <f t="shared" si="1"/>
        <v>119.09892262487757</v>
      </c>
      <c r="P6" s="5">
        <f t="shared" si="2"/>
        <v>-11.598922624877574</v>
      </c>
    </row>
    <row r="7" spans="1:17" ht="17" x14ac:dyDescent="0.2">
      <c r="A7" s="11" t="s">
        <v>26</v>
      </c>
      <c r="B7" s="20" t="s">
        <v>13</v>
      </c>
      <c r="C7" s="20" t="s">
        <v>10</v>
      </c>
      <c r="D7" s="21">
        <v>62.6</v>
      </c>
      <c r="E7" s="22">
        <v>6.2</v>
      </c>
      <c r="F7" s="21">
        <v>73.2</v>
      </c>
      <c r="G7" s="22">
        <v>9.8000000000000007</v>
      </c>
      <c r="H7" s="21">
        <v>12</v>
      </c>
      <c r="I7" s="23">
        <v>59.3</v>
      </c>
      <c r="J7" s="24">
        <v>12.6</v>
      </c>
      <c r="K7" s="23">
        <v>64.599999999999994</v>
      </c>
      <c r="L7" s="24">
        <v>12.5</v>
      </c>
      <c r="M7" s="23">
        <v>12</v>
      </c>
      <c r="N7" s="5">
        <f t="shared" si="0"/>
        <v>116.93290734824281</v>
      </c>
      <c r="O7" s="5">
        <f t="shared" si="1"/>
        <v>108.93760539629004</v>
      </c>
      <c r="P7" s="5">
        <f t="shared" si="2"/>
        <v>7.9953019519527686</v>
      </c>
    </row>
    <row r="8" spans="1:17" ht="17" x14ac:dyDescent="0.2">
      <c r="A8" s="28" t="s">
        <v>27</v>
      </c>
      <c r="B8" s="9" t="s">
        <v>13</v>
      </c>
      <c r="C8" s="25" t="s">
        <v>11</v>
      </c>
      <c r="D8" s="25">
        <v>140.9</v>
      </c>
      <c r="E8" s="28">
        <v>6.6</v>
      </c>
      <c r="F8" s="25">
        <v>145.30000000000001</v>
      </c>
      <c r="G8" s="28">
        <v>5</v>
      </c>
      <c r="H8" s="25">
        <v>9</v>
      </c>
      <c r="I8" s="16">
        <v>141.4</v>
      </c>
      <c r="J8" s="30">
        <v>5.6</v>
      </c>
      <c r="K8" s="16">
        <v>144.19999999999999</v>
      </c>
      <c r="L8" s="30">
        <v>5.0999999999999996</v>
      </c>
      <c r="M8" s="16">
        <v>8</v>
      </c>
      <c r="N8" s="5">
        <f t="shared" si="0"/>
        <v>103.12278211497517</v>
      </c>
      <c r="O8" s="5">
        <f t="shared" si="1"/>
        <v>101.98019801980196</v>
      </c>
      <c r="P8" s="5">
        <f t="shared" si="2"/>
        <v>1.1425840951732056</v>
      </c>
    </row>
    <row r="9" spans="1:17" ht="28" customHeight="1" x14ac:dyDescent="0.2">
      <c r="A9" s="11" t="s">
        <v>28</v>
      </c>
      <c r="B9" s="11" t="s">
        <v>14</v>
      </c>
      <c r="C9" s="29" t="s">
        <v>11</v>
      </c>
      <c r="D9" s="4">
        <v>30</v>
      </c>
      <c r="E9" s="4">
        <v>2</v>
      </c>
      <c r="F9" s="4">
        <v>36</v>
      </c>
      <c r="G9" s="4">
        <v>3</v>
      </c>
      <c r="H9" s="4">
        <v>20</v>
      </c>
      <c r="I9" s="17">
        <v>32</v>
      </c>
      <c r="J9" s="31">
        <v>3</v>
      </c>
      <c r="K9" s="17">
        <v>43</v>
      </c>
      <c r="L9" s="31">
        <v>2</v>
      </c>
      <c r="M9" s="17">
        <v>20</v>
      </c>
      <c r="N9" s="5">
        <f t="shared" si="0"/>
        <v>120</v>
      </c>
      <c r="O9" s="5">
        <f t="shared" si="1"/>
        <v>134.375</v>
      </c>
      <c r="P9" s="5">
        <f t="shared" si="2"/>
        <v>-14.375</v>
      </c>
    </row>
    <row r="10" spans="1:17" ht="17" x14ac:dyDescent="0.2">
      <c r="A10" s="28" t="s">
        <v>29</v>
      </c>
      <c r="B10" s="25" t="s">
        <v>13</v>
      </c>
      <c r="C10" s="20" t="s">
        <v>11</v>
      </c>
      <c r="D10" s="41">
        <v>84</v>
      </c>
      <c r="E10" s="41">
        <v>15.2</v>
      </c>
      <c r="F10" s="41">
        <v>104</v>
      </c>
      <c r="G10" s="41">
        <v>14.2</v>
      </c>
      <c r="H10" s="49">
        <v>11</v>
      </c>
      <c r="I10" s="39">
        <v>84</v>
      </c>
      <c r="J10" s="39">
        <v>15.9</v>
      </c>
      <c r="K10" s="39">
        <v>97.5</v>
      </c>
      <c r="L10" s="39">
        <v>18.8</v>
      </c>
      <c r="M10" s="48">
        <v>24</v>
      </c>
      <c r="N10" s="5">
        <f t="shared" si="0"/>
        <v>123.80952380952381</v>
      </c>
      <c r="O10" s="5">
        <f t="shared" si="1"/>
        <v>116.07142857142857</v>
      </c>
      <c r="P10" s="5">
        <f t="shared" si="2"/>
        <v>7.7380952380952408</v>
      </c>
    </row>
    <row r="11" spans="1:17" ht="17" x14ac:dyDescent="0.2">
      <c r="A11" s="28" t="s">
        <v>29</v>
      </c>
      <c r="B11" s="25" t="s">
        <v>13</v>
      </c>
      <c r="C11" s="20" t="s">
        <v>10</v>
      </c>
      <c r="D11" s="41">
        <v>130</v>
      </c>
      <c r="E11" s="41">
        <v>13.3</v>
      </c>
      <c r="F11" s="41">
        <v>148.5</v>
      </c>
      <c r="G11" s="41">
        <v>11.4</v>
      </c>
      <c r="H11" s="49">
        <v>11</v>
      </c>
      <c r="I11" s="39">
        <v>130.80000000000001</v>
      </c>
      <c r="J11" s="39">
        <v>15.2</v>
      </c>
      <c r="K11" s="39">
        <v>141.9</v>
      </c>
      <c r="L11" s="39">
        <v>16.7</v>
      </c>
      <c r="M11" s="48">
        <v>24</v>
      </c>
      <c r="N11" s="5">
        <f t="shared" si="0"/>
        <v>114.23076923076923</v>
      </c>
      <c r="O11" s="5">
        <f t="shared" si="1"/>
        <v>108.48623853211008</v>
      </c>
      <c r="P11" s="5">
        <f t="shared" si="2"/>
        <v>5.7445306986591476</v>
      </c>
    </row>
    <row r="12" spans="1:17" x14ac:dyDescent="0.2">
      <c r="D12" s="4"/>
      <c r="E12" s="4"/>
      <c r="F12" s="4"/>
      <c r="G12" s="4"/>
      <c r="H12" s="4"/>
      <c r="I12" s="17"/>
      <c r="J12" s="17"/>
      <c r="K12" s="17"/>
      <c r="L12" s="17"/>
      <c r="M12" s="17"/>
      <c r="N12" s="5" t="e">
        <f t="shared" si="0"/>
        <v>#DIV/0!</v>
      </c>
      <c r="O12" s="5" t="e">
        <f t="shared" si="1"/>
        <v>#DIV/0!</v>
      </c>
      <c r="P12" s="5" t="e">
        <f t="shared" si="2"/>
        <v>#DIV/0!</v>
      </c>
    </row>
    <row r="13" spans="1:17" s="6" customFormat="1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6" customFormat="1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6" customFormat="1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6" customFormat="1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</sheetData>
  <mergeCells count="6">
    <mergeCell ref="D1:H1"/>
    <mergeCell ref="I1:M1"/>
    <mergeCell ref="D2:E2"/>
    <mergeCell ref="F2:G2"/>
    <mergeCell ref="I2:J2"/>
    <mergeCell ref="K2:L2"/>
  </mergeCells>
  <conditionalFormatting sqref="C4:C11">
    <cfRule type="containsText" dxfId="3" priority="1" operator="containsText" text="Passive">
      <formula>NOT(ISERROR(SEARCH("Passive",C4)))</formula>
    </cfRule>
    <cfRule type="containsText" dxfId="2" priority="2" operator="containsText" text="Active">
      <formula>NOT(ISERROR(SEARCH("Active",C4)))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34F1-5901-1142-BCF8-96E0676A0579}">
  <dimension ref="A1:R12"/>
  <sheetViews>
    <sheetView workbookViewId="0">
      <selection activeCell="E18" sqref="E18"/>
    </sheetView>
  </sheetViews>
  <sheetFormatPr baseColWidth="10" defaultColWidth="9.1640625" defaultRowHeight="16" x14ac:dyDescent="0.2"/>
  <cols>
    <col min="1" max="1" width="54.6640625" style="6" customWidth="1"/>
    <col min="2" max="2" width="10.6640625" style="6" customWidth="1"/>
    <col min="3" max="3" width="9.83203125" style="6" customWidth="1"/>
    <col min="4" max="4" width="12.33203125" style="6" customWidth="1"/>
    <col min="5" max="5" width="8.83203125" style="6" customWidth="1"/>
    <col min="6" max="6" width="9.1640625" style="1"/>
    <col min="7" max="7" width="10.83203125" style="1" customWidth="1"/>
    <col min="8" max="8" width="10.33203125" style="1" customWidth="1"/>
    <col min="9" max="9" width="8.5" style="1" customWidth="1"/>
    <col min="10" max="10" width="11.33203125" style="1" customWidth="1"/>
    <col min="11" max="11" width="8" style="1" customWidth="1"/>
    <col min="12" max="12" width="13" style="1" customWidth="1"/>
    <col min="13" max="13" width="7.83203125" style="1" customWidth="1"/>
    <col min="14" max="14" width="8" style="1" customWidth="1"/>
    <col min="15" max="15" width="11.83203125" style="1" customWidth="1"/>
    <col min="16" max="16" width="14.33203125" style="1" customWidth="1"/>
    <col min="17" max="17" width="14.83203125" style="1" customWidth="1"/>
    <col min="18" max="18" width="16.33203125" style="1" customWidth="1"/>
    <col min="19" max="19" width="54.6640625" style="1" customWidth="1"/>
    <col min="20" max="16384" width="9.1640625" style="1"/>
  </cols>
  <sheetData>
    <row r="1" spans="1:18" x14ac:dyDescent="0.2">
      <c r="B1" s="26"/>
      <c r="C1" s="26"/>
      <c r="D1" s="26"/>
      <c r="E1" s="26"/>
      <c r="F1" s="96" t="s">
        <v>51</v>
      </c>
      <c r="G1" s="97"/>
      <c r="H1" s="97"/>
      <c r="I1" s="97"/>
      <c r="J1" s="98"/>
      <c r="K1" s="106" t="s">
        <v>52</v>
      </c>
      <c r="L1" s="107"/>
      <c r="M1" s="107"/>
      <c r="N1" s="107"/>
      <c r="O1" s="108"/>
      <c r="P1" s="6"/>
      <c r="Q1" s="68"/>
      <c r="R1" s="6"/>
    </row>
    <row r="2" spans="1:18" x14ac:dyDescent="0.2">
      <c r="A2" s="14" t="s">
        <v>8</v>
      </c>
      <c r="B2" s="27"/>
      <c r="C2" s="27"/>
      <c r="D2" s="27"/>
      <c r="E2" s="27"/>
      <c r="F2" s="102" t="s">
        <v>4</v>
      </c>
      <c r="G2" s="103"/>
      <c r="H2" s="102" t="s">
        <v>5</v>
      </c>
      <c r="I2" s="103"/>
      <c r="J2" s="4"/>
      <c r="K2" s="104" t="s">
        <v>4</v>
      </c>
      <c r="L2" s="105"/>
      <c r="M2" s="104" t="s">
        <v>5</v>
      </c>
      <c r="N2" s="105"/>
      <c r="O2" s="16"/>
      <c r="P2" s="6"/>
      <c r="Q2" s="3"/>
      <c r="R2" s="6"/>
    </row>
    <row r="3" spans="1:18" ht="34" x14ac:dyDescent="0.2">
      <c r="A3" s="13" t="s">
        <v>0</v>
      </c>
      <c r="B3" s="44" t="s">
        <v>15</v>
      </c>
      <c r="C3" s="44" t="s">
        <v>31</v>
      </c>
      <c r="D3" s="13" t="s">
        <v>12</v>
      </c>
      <c r="E3" s="44" t="s">
        <v>9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3</v>
      </c>
      <c r="K3" s="17" t="s">
        <v>1</v>
      </c>
      <c r="L3" s="17" t="s">
        <v>2</v>
      </c>
      <c r="M3" s="17" t="s">
        <v>1</v>
      </c>
      <c r="N3" s="17" t="s">
        <v>2</v>
      </c>
      <c r="O3" s="17" t="s">
        <v>3</v>
      </c>
      <c r="P3" s="69" t="s">
        <v>7</v>
      </c>
      <c r="Q3" s="69" t="s">
        <v>6</v>
      </c>
      <c r="R3" s="70"/>
    </row>
    <row r="4" spans="1:18" ht="17" x14ac:dyDescent="0.2">
      <c r="A4" s="9" t="s">
        <v>53</v>
      </c>
      <c r="B4" s="9" t="s">
        <v>16</v>
      </c>
      <c r="C4" s="9" t="s">
        <v>18</v>
      </c>
      <c r="D4" s="9" t="s">
        <v>13</v>
      </c>
      <c r="E4" s="9" t="s">
        <v>10</v>
      </c>
      <c r="F4" s="71">
        <v>-3.6</v>
      </c>
      <c r="G4" s="72">
        <v>5.9</v>
      </c>
      <c r="H4" s="71">
        <v>-2.5</v>
      </c>
      <c r="I4" s="72">
        <v>5.2</v>
      </c>
      <c r="J4" s="71">
        <v>64</v>
      </c>
      <c r="K4" s="18">
        <v>-2.6</v>
      </c>
      <c r="L4" s="19">
        <v>5</v>
      </c>
      <c r="M4" s="18">
        <v>-3.8</v>
      </c>
      <c r="N4" s="19">
        <v>5.7</v>
      </c>
      <c r="O4" s="18">
        <v>60</v>
      </c>
      <c r="P4" s="73">
        <f t="shared" ref="P4:P7" si="0">(H4*100)/F4</f>
        <v>69.444444444444443</v>
      </c>
      <c r="Q4" s="68">
        <f t="shared" ref="Q4:Q7" si="1">(M4*100)/K4</f>
        <v>146.15384615384616</v>
      </c>
      <c r="R4" s="68">
        <f t="shared" ref="R4:R7" si="2">P4-Q4</f>
        <v>-76.709401709401718</v>
      </c>
    </row>
    <row r="5" spans="1:18" ht="17" x14ac:dyDescent="0.2">
      <c r="A5" s="11" t="s">
        <v>54</v>
      </c>
      <c r="B5" s="11" t="s">
        <v>18</v>
      </c>
      <c r="C5" s="11" t="s">
        <v>16</v>
      </c>
      <c r="D5" s="11" t="s">
        <v>13</v>
      </c>
      <c r="E5" s="11" t="s">
        <v>10</v>
      </c>
      <c r="F5" s="71">
        <v>8</v>
      </c>
      <c r="G5" s="72">
        <v>4.5</v>
      </c>
      <c r="H5" s="71">
        <v>4</v>
      </c>
      <c r="I5" s="72">
        <v>6.3</v>
      </c>
      <c r="J5" s="71">
        <v>15</v>
      </c>
      <c r="K5" s="18">
        <v>5.7</v>
      </c>
      <c r="L5" s="19">
        <v>6.5</v>
      </c>
      <c r="M5" s="18">
        <v>2.4</v>
      </c>
      <c r="N5" s="19">
        <v>9.1</v>
      </c>
      <c r="O5" s="18">
        <v>15</v>
      </c>
      <c r="P5" s="73">
        <f t="shared" si="0"/>
        <v>50</v>
      </c>
      <c r="Q5" s="68">
        <f t="shared" si="1"/>
        <v>42.105263157894733</v>
      </c>
      <c r="R5" s="68">
        <f t="shared" si="2"/>
        <v>7.8947368421052673</v>
      </c>
    </row>
    <row r="6" spans="1:18" ht="17" x14ac:dyDescent="0.2">
      <c r="A6" s="11" t="s">
        <v>55</v>
      </c>
      <c r="B6" s="20" t="s">
        <v>18</v>
      </c>
      <c r="C6" s="20" t="s">
        <v>18</v>
      </c>
      <c r="D6" s="20" t="s">
        <v>13</v>
      </c>
      <c r="E6" s="20" t="s">
        <v>10</v>
      </c>
      <c r="F6" s="74">
        <v>35.6</v>
      </c>
      <c r="G6" s="75">
        <v>13.4</v>
      </c>
      <c r="H6" s="74">
        <v>68.5</v>
      </c>
      <c r="I6" s="75">
        <v>10.8</v>
      </c>
      <c r="J6" s="74">
        <v>12</v>
      </c>
      <c r="K6" s="71">
        <v>31.3</v>
      </c>
      <c r="L6" s="72">
        <v>7.9</v>
      </c>
      <c r="M6" s="71">
        <v>62.5</v>
      </c>
      <c r="N6" s="72">
        <v>12.8</v>
      </c>
      <c r="O6" s="71">
        <v>12</v>
      </c>
      <c r="P6" s="68">
        <f t="shared" si="0"/>
        <v>192.41573033707866</v>
      </c>
      <c r="Q6" s="73">
        <f t="shared" si="1"/>
        <v>199.68051118210863</v>
      </c>
      <c r="R6" s="68">
        <f t="shared" si="2"/>
        <v>-7.2647808450299749</v>
      </c>
    </row>
    <row r="7" spans="1:18" ht="17" x14ac:dyDescent="0.2">
      <c r="A7" s="9" t="s">
        <v>56</v>
      </c>
      <c r="B7" s="6" t="s">
        <v>18</v>
      </c>
      <c r="C7" s="9" t="s">
        <v>16</v>
      </c>
      <c r="D7" s="6" t="s">
        <v>13</v>
      </c>
      <c r="E7" s="20" t="s">
        <v>10</v>
      </c>
      <c r="F7" s="76">
        <v>-29.7</v>
      </c>
      <c r="G7" s="76">
        <v>6.8</v>
      </c>
      <c r="H7" s="76">
        <v>-16.899999999999999</v>
      </c>
      <c r="I7" s="76">
        <v>6.8</v>
      </c>
      <c r="J7" s="76">
        <v>24</v>
      </c>
      <c r="K7" s="6">
        <v>-31</v>
      </c>
      <c r="L7" s="6">
        <v>7.3</v>
      </c>
      <c r="M7" s="6">
        <v>-18.899999999999999</v>
      </c>
      <c r="N7" s="6">
        <v>6.8</v>
      </c>
      <c r="O7" s="6">
        <v>21</v>
      </c>
      <c r="P7" s="73">
        <f t="shared" si="0"/>
        <v>56.9023569023569</v>
      </c>
      <c r="Q7" s="68">
        <f t="shared" si="1"/>
        <v>60.967741935483865</v>
      </c>
      <c r="R7" s="68">
        <f t="shared" si="2"/>
        <v>-4.0653850331269652</v>
      </c>
    </row>
    <row r="8" spans="1:18" x14ac:dyDescent="0.2">
      <c r="D8" s="77"/>
      <c r="F8" s="78"/>
    </row>
    <row r="9" spans="1:18" x14ac:dyDescent="0.2">
      <c r="A9" s="79"/>
      <c r="D9" s="80"/>
      <c r="F9" s="78"/>
    </row>
    <row r="10" spans="1:18" x14ac:dyDescent="0.2">
      <c r="A10" s="79"/>
      <c r="F10" s="78"/>
    </row>
    <row r="11" spans="1:18" x14ac:dyDescent="0.2">
      <c r="A11" s="79"/>
    </row>
    <row r="12" spans="1:18" x14ac:dyDescent="0.2">
      <c r="A12" s="79"/>
    </row>
  </sheetData>
  <mergeCells count="6">
    <mergeCell ref="F1:J1"/>
    <mergeCell ref="K1:O1"/>
    <mergeCell ref="F2:G2"/>
    <mergeCell ref="H2:I2"/>
    <mergeCell ref="K2:L2"/>
    <mergeCell ref="M2:N2"/>
  </mergeCells>
  <conditionalFormatting sqref="E4:E7">
    <cfRule type="containsText" dxfId="1" priority="1" operator="containsText" text="Passive">
      <formula>NOT(ISERROR(SEARCH("Passive",E4)))</formula>
    </cfRule>
    <cfRule type="containsText" dxfId="0" priority="2" operator="containsText" text="Active">
      <formula>NOT(ISERROR(SEARCH("Active",E4)))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AAF7-38B3-D24A-92CE-A901BCE3B678}">
  <dimension ref="A1:P22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11.33203125" customWidth="1"/>
    <col min="7" max="7" width="12.5" customWidth="1"/>
    <col min="13" max="13" width="14" customWidth="1"/>
    <col min="14" max="14" width="10.5" customWidth="1"/>
  </cols>
  <sheetData>
    <row r="1" spans="1:16" x14ac:dyDescent="0.2">
      <c r="A1" t="s">
        <v>57</v>
      </c>
      <c r="E1" t="s">
        <v>58</v>
      </c>
      <c r="J1" t="s">
        <v>59</v>
      </c>
    </row>
    <row r="2" spans="1:16" x14ac:dyDescent="0.2">
      <c r="A2" t="s">
        <v>60</v>
      </c>
      <c r="B2" t="s">
        <v>61</v>
      </c>
      <c r="C2" t="s">
        <v>62</v>
      </c>
      <c r="E2" t="s">
        <v>60</v>
      </c>
      <c r="F2" t="s">
        <v>61</v>
      </c>
      <c r="G2" t="s">
        <v>62</v>
      </c>
      <c r="J2" t="s">
        <v>63</v>
      </c>
    </row>
    <row r="3" spans="1:16" x14ac:dyDescent="0.2">
      <c r="B3" s="81"/>
      <c r="C3" s="81"/>
      <c r="D3" s="81"/>
      <c r="E3" s="81">
        <f>(A3)</f>
        <v>0</v>
      </c>
      <c r="F3" s="81">
        <f t="shared" ref="F3:G3" si="0">(B3)</f>
        <v>0</v>
      </c>
      <c r="G3" s="81">
        <f t="shared" si="0"/>
        <v>0</v>
      </c>
      <c r="J3" t="s">
        <v>64</v>
      </c>
    </row>
    <row r="4" spans="1:16" x14ac:dyDescent="0.2">
      <c r="B4" s="81"/>
      <c r="C4" s="81"/>
      <c r="D4" s="81"/>
      <c r="E4" s="81">
        <f>(A4+E3)</f>
        <v>0</v>
      </c>
      <c r="F4" s="81" t="e">
        <f>((F3*E3+B4*A4)/E4)</f>
        <v>#DIV/0!</v>
      </c>
      <c r="G4" s="81" t="e">
        <f>SQRT(((E3-1)*G3^2 + (A4-1)*C4^2 + E3 * A4 /E4 * (F3^2 +B4^2 - 2 * F3 * B4)) / (E4 -1))</f>
        <v>#DIV/0!</v>
      </c>
      <c r="J4" t="s">
        <v>65</v>
      </c>
    </row>
    <row r="5" spans="1:16" ht="19" x14ac:dyDescent="0.25">
      <c r="B5" s="81"/>
      <c r="C5" s="81"/>
      <c r="D5" s="81"/>
      <c r="E5" s="81">
        <f>(A5+E4)</f>
        <v>0</v>
      </c>
      <c r="F5" s="81" t="e">
        <f>((F4*E4+B5*A5)/E5)</f>
        <v>#DIV/0!</v>
      </c>
      <c r="G5" s="81" t="e">
        <f>SQRT(((E4-1)*G4^2 + (A5-1)*C5^2 + E4 * A5 /E5 * (F4^2 +B5^2 - 2 * F4 * B5)) / (E5 -1))</f>
        <v>#DIV/0!</v>
      </c>
      <c r="J5" s="82"/>
    </row>
    <row r="7" spans="1:16" x14ac:dyDescent="0.2">
      <c r="A7" s="83" t="s">
        <v>66</v>
      </c>
      <c r="B7" s="84" t="s">
        <v>67</v>
      </c>
      <c r="C7" s="84" t="s">
        <v>68</v>
      </c>
      <c r="D7" s="84" t="s">
        <v>62</v>
      </c>
      <c r="G7" s="83" t="s">
        <v>69</v>
      </c>
      <c r="H7" s="84" t="s">
        <v>70</v>
      </c>
      <c r="I7" s="84" t="s">
        <v>68</v>
      </c>
      <c r="J7" s="84" t="s">
        <v>62</v>
      </c>
      <c r="M7" s="83" t="s">
        <v>69</v>
      </c>
      <c r="N7" s="84" t="s">
        <v>70</v>
      </c>
      <c r="O7" s="84" t="s">
        <v>68</v>
      </c>
      <c r="P7" s="84" t="s">
        <v>62</v>
      </c>
    </row>
    <row r="8" spans="1:16" x14ac:dyDescent="0.2">
      <c r="A8" s="89" t="s">
        <v>101</v>
      </c>
      <c r="B8" s="61" t="s">
        <v>71</v>
      </c>
      <c r="C8">
        <v>102.1</v>
      </c>
      <c r="D8">
        <v>14.5</v>
      </c>
      <c r="G8" s="61" t="s">
        <v>72</v>
      </c>
      <c r="H8" s="61" t="s">
        <v>71</v>
      </c>
      <c r="I8">
        <v>140.9</v>
      </c>
      <c r="J8">
        <v>6.6</v>
      </c>
      <c r="M8" s="85" t="s">
        <v>73</v>
      </c>
      <c r="N8" s="61" t="s">
        <v>71</v>
      </c>
      <c r="O8">
        <v>39</v>
      </c>
      <c r="P8">
        <v>6.2</v>
      </c>
    </row>
    <row r="9" spans="1:16" x14ac:dyDescent="0.2">
      <c r="B9" s="61" t="s">
        <v>74</v>
      </c>
      <c r="C9">
        <v>121.6</v>
      </c>
      <c r="D9">
        <v>15.3</v>
      </c>
      <c r="G9" s="88" t="s">
        <v>75</v>
      </c>
      <c r="H9" s="61" t="s">
        <v>74</v>
      </c>
      <c r="I9">
        <v>145.30000000000001</v>
      </c>
      <c r="J9">
        <v>5</v>
      </c>
      <c r="M9" s="88" t="s">
        <v>75</v>
      </c>
      <c r="N9" s="61" t="s">
        <v>74</v>
      </c>
      <c r="O9">
        <v>40.9</v>
      </c>
      <c r="P9">
        <v>6.4</v>
      </c>
    </row>
    <row r="10" spans="1:16" x14ac:dyDescent="0.2">
      <c r="B10" s="84" t="s">
        <v>76</v>
      </c>
      <c r="C10" s="84" t="s">
        <v>68</v>
      </c>
      <c r="D10" s="84" t="s">
        <v>62</v>
      </c>
      <c r="H10" s="84" t="s">
        <v>77</v>
      </c>
      <c r="I10" s="84" t="s">
        <v>68</v>
      </c>
      <c r="J10" s="84" t="s">
        <v>62</v>
      </c>
      <c r="N10" s="84" t="s">
        <v>77</v>
      </c>
      <c r="O10" s="84" t="s">
        <v>68</v>
      </c>
      <c r="P10" s="84" t="s">
        <v>62</v>
      </c>
    </row>
    <row r="11" spans="1:16" x14ac:dyDescent="0.2">
      <c r="B11" s="61" t="s">
        <v>71</v>
      </c>
      <c r="C11">
        <v>104</v>
      </c>
      <c r="D11">
        <v>17</v>
      </c>
      <c r="H11" s="61" t="s">
        <v>71</v>
      </c>
      <c r="I11">
        <v>141.4</v>
      </c>
      <c r="J11">
        <v>5.6</v>
      </c>
      <c r="N11" s="61" t="s">
        <v>71</v>
      </c>
      <c r="O11">
        <v>38.200000000000003</v>
      </c>
      <c r="P11">
        <v>8</v>
      </c>
    </row>
    <row r="12" spans="1:16" x14ac:dyDescent="0.2">
      <c r="B12" s="61" t="s">
        <v>74</v>
      </c>
      <c r="C12">
        <v>111.8</v>
      </c>
      <c r="D12">
        <v>21.4</v>
      </c>
      <c r="H12" s="61" t="s">
        <v>74</v>
      </c>
      <c r="I12">
        <v>144.19999999999999</v>
      </c>
      <c r="J12">
        <v>5.0999999999999996</v>
      </c>
      <c r="N12" s="61" t="s">
        <v>74</v>
      </c>
      <c r="O12">
        <v>41.5</v>
      </c>
      <c r="P12">
        <v>6.2</v>
      </c>
    </row>
    <row r="14" spans="1:16" x14ac:dyDescent="0.2">
      <c r="A14" s="83" t="s">
        <v>78</v>
      </c>
      <c r="B14" s="84" t="s">
        <v>79</v>
      </c>
      <c r="C14" s="84" t="s">
        <v>68</v>
      </c>
      <c r="D14" s="84" t="s">
        <v>62</v>
      </c>
      <c r="G14" s="83" t="s">
        <v>78</v>
      </c>
      <c r="H14" s="84" t="s">
        <v>80</v>
      </c>
      <c r="I14" s="84" t="s">
        <v>68</v>
      </c>
      <c r="J14" s="84" t="s">
        <v>62</v>
      </c>
    </row>
    <row r="15" spans="1:16" x14ac:dyDescent="0.2">
      <c r="A15" s="88" t="s">
        <v>75</v>
      </c>
      <c r="B15" s="61" t="s">
        <v>71</v>
      </c>
      <c r="C15">
        <v>84</v>
      </c>
      <c r="D15">
        <v>15.4</v>
      </c>
      <c r="G15" s="88" t="s">
        <v>75</v>
      </c>
      <c r="H15" s="61" t="s">
        <v>71</v>
      </c>
      <c r="I15">
        <v>130</v>
      </c>
      <c r="J15">
        <v>13.5</v>
      </c>
    </row>
    <row r="16" spans="1:16" x14ac:dyDescent="0.2">
      <c r="B16" s="61" t="s">
        <v>74</v>
      </c>
      <c r="C16">
        <v>104</v>
      </c>
      <c r="D16">
        <v>14.4</v>
      </c>
      <c r="H16" s="61" t="s">
        <v>74</v>
      </c>
      <c r="I16">
        <v>148.5</v>
      </c>
      <c r="J16">
        <v>11.5</v>
      </c>
    </row>
    <row r="17" spans="2:10" x14ac:dyDescent="0.2">
      <c r="B17" s="84" t="s">
        <v>81</v>
      </c>
      <c r="C17" s="84" t="s">
        <v>68</v>
      </c>
      <c r="D17" s="84" t="s">
        <v>62</v>
      </c>
      <c r="H17" s="84" t="s">
        <v>82</v>
      </c>
      <c r="I17" s="84" t="s">
        <v>68</v>
      </c>
      <c r="J17" s="84" t="s">
        <v>62</v>
      </c>
    </row>
    <row r="18" spans="2:10" x14ac:dyDescent="0.2">
      <c r="B18" s="61" t="s">
        <v>71</v>
      </c>
      <c r="C18">
        <v>90.5</v>
      </c>
      <c r="D18">
        <v>15.7</v>
      </c>
      <c r="H18" s="61" t="s">
        <v>71</v>
      </c>
      <c r="I18">
        <v>133.5</v>
      </c>
      <c r="J18">
        <v>15.1</v>
      </c>
    </row>
    <row r="19" spans="2:10" x14ac:dyDescent="0.2">
      <c r="B19" s="61" t="s">
        <v>74</v>
      </c>
      <c r="C19">
        <v>108.5</v>
      </c>
      <c r="D19">
        <v>15.4</v>
      </c>
      <c r="H19" s="61" t="s">
        <v>74</v>
      </c>
      <c r="I19">
        <v>146</v>
      </c>
      <c r="J19">
        <v>18.7</v>
      </c>
    </row>
    <row r="20" spans="2:10" x14ac:dyDescent="0.2">
      <c r="B20" s="84" t="s">
        <v>83</v>
      </c>
      <c r="C20" s="84" t="s">
        <v>68</v>
      </c>
      <c r="D20" s="84" t="s">
        <v>62</v>
      </c>
      <c r="H20" s="84" t="s">
        <v>84</v>
      </c>
      <c r="I20" s="84" t="s">
        <v>68</v>
      </c>
      <c r="J20" s="84" t="s">
        <v>62</v>
      </c>
    </row>
    <row r="21" spans="2:10" x14ac:dyDescent="0.2">
      <c r="B21" s="61" t="s">
        <v>71</v>
      </c>
      <c r="C21">
        <v>77.5</v>
      </c>
      <c r="D21">
        <v>13.5</v>
      </c>
      <c r="H21" s="61" t="s">
        <v>71</v>
      </c>
      <c r="I21">
        <v>127.5</v>
      </c>
      <c r="J21">
        <v>15.1</v>
      </c>
    </row>
    <row r="22" spans="2:10" x14ac:dyDescent="0.2">
      <c r="B22" s="61" t="s">
        <v>74</v>
      </c>
      <c r="C22">
        <v>84.5</v>
      </c>
      <c r="D22">
        <v>13.5</v>
      </c>
      <c r="H22" s="61" t="s">
        <v>74</v>
      </c>
      <c r="I22">
        <v>137</v>
      </c>
      <c r="J22">
        <v>12.6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B2BD-D7F5-DC45-B12C-2D7A822F61AE}">
  <dimension ref="A1:R37"/>
  <sheetViews>
    <sheetView workbookViewId="0">
      <selection activeCell="E35" sqref="E35"/>
    </sheetView>
  </sheetViews>
  <sheetFormatPr baseColWidth="10" defaultColWidth="9.1640625" defaultRowHeight="16" x14ac:dyDescent="0.2"/>
  <cols>
    <col min="1" max="1" width="54.6640625" style="6" customWidth="1"/>
    <col min="2" max="2" width="10.6640625" style="6" customWidth="1"/>
    <col min="3" max="3" width="9.83203125" style="6" customWidth="1"/>
    <col min="4" max="4" width="12.83203125" style="6" customWidth="1"/>
    <col min="5" max="5" width="8.83203125" style="6" customWidth="1"/>
    <col min="6" max="6" width="9.1640625" style="1"/>
    <col min="7" max="7" width="10.83203125" style="1" customWidth="1"/>
    <col min="8" max="8" width="10.33203125" style="1" customWidth="1"/>
    <col min="9" max="9" width="8.5" style="1" customWidth="1"/>
    <col min="10" max="10" width="11.33203125" style="1" customWidth="1"/>
    <col min="11" max="11" width="8" style="1" customWidth="1"/>
    <col min="12" max="12" width="13" style="1" customWidth="1"/>
    <col min="13" max="13" width="7.83203125" style="1" customWidth="1"/>
    <col min="14" max="14" width="8" style="1" customWidth="1"/>
    <col min="15" max="15" width="11.83203125" style="1" customWidth="1"/>
    <col min="16" max="16" width="14.33203125" style="1" customWidth="1"/>
    <col min="17" max="17" width="14.83203125" style="1" customWidth="1"/>
    <col min="18" max="18" width="16.33203125" style="1" customWidth="1"/>
    <col min="19" max="19" width="54.6640625" style="1" customWidth="1"/>
    <col min="20" max="16384" width="9.1640625" style="1"/>
  </cols>
  <sheetData>
    <row r="1" spans="1:18" x14ac:dyDescent="0.2">
      <c r="B1" s="26"/>
      <c r="C1" s="26"/>
      <c r="D1" s="26"/>
      <c r="E1" s="26"/>
      <c r="F1" s="96" t="s">
        <v>102</v>
      </c>
      <c r="G1" s="97"/>
      <c r="H1" s="97"/>
      <c r="I1" s="97"/>
      <c r="J1" s="98"/>
      <c r="K1" s="99" t="s">
        <v>134</v>
      </c>
      <c r="L1" s="100"/>
      <c r="M1" s="100"/>
      <c r="N1" s="100"/>
      <c r="O1" s="101"/>
      <c r="P1" s="6"/>
      <c r="Q1" s="68"/>
      <c r="R1" s="6"/>
    </row>
    <row r="2" spans="1:18" x14ac:dyDescent="0.2">
      <c r="A2" s="14"/>
      <c r="B2" s="27"/>
      <c r="C2" s="27"/>
      <c r="D2" s="27"/>
      <c r="E2" s="27"/>
      <c r="F2" s="102" t="s">
        <v>4</v>
      </c>
      <c r="G2" s="103"/>
      <c r="H2" s="102" t="s">
        <v>5</v>
      </c>
      <c r="I2" s="103"/>
      <c r="J2" s="4"/>
      <c r="K2" s="104" t="s">
        <v>4</v>
      </c>
      <c r="L2" s="105"/>
      <c r="M2" s="104" t="s">
        <v>5</v>
      </c>
      <c r="N2" s="105"/>
      <c r="O2" s="16"/>
      <c r="P2" s="6"/>
      <c r="Q2" s="3"/>
      <c r="R2" s="6"/>
    </row>
    <row r="3" spans="1:18" ht="34" x14ac:dyDescent="0.2">
      <c r="A3" s="13" t="s">
        <v>0</v>
      </c>
      <c r="B3" s="44" t="s">
        <v>15</v>
      </c>
      <c r="C3" s="44" t="s">
        <v>31</v>
      </c>
      <c r="D3" s="13" t="s">
        <v>12</v>
      </c>
      <c r="E3" s="44" t="s">
        <v>9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3</v>
      </c>
      <c r="K3" s="17" t="s">
        <v>1</v>
      </c>
      <c r="L3" s="17" t="s">
        <v>2</v>
      </c>
      <c r="M3" s="17" t="s">
        <v>1</v>
      </c>
      <c r="N3" s="17" t="s">
        <v>2</v>
      </c>
      <c r="O3" s="17" t="s">
        <v>3</v>
      </c>
      <c r="P3" s="69" t="s">
        <v>7</v>
      </c>
      <c r="Q3" s="69" t="s">
        <v>6</v>
      </c>
      <c r="R3" s="70"/>
    </row>
    <row r="4" spans="1:18" ht="17" x14ac:dyDescent="0.2">
      <c r="A4" s="9" t="s">
        <v>103</v>
      </c>
      <c r="B4" s="9" t="s">
        <v>16</v>
      </c>
      <c r="C4" s="9" t="s">
        <v>18</v>
      </c>
      <c r="D4" s="9" t="s">
        <v>13</v>
      </c>
      <c r="E4" s="9" t="s">
        <v>10</v>
      </c>
      <c r="F4" s="74">
        <v>-0.3</v>
      </c>
      <c r="G4" s="75">
        <v>2.2000000000000002</v>
      </c>
      <c r="H4" s="74">
        <v>-0.3</v>
      </c>
      <c r="I4" s="75">
        <v>2.4</v>
      </c>
      <c r="J4" s="74">
        <v>64</v>
      </c>
      <c r="K4" s="18">
        <v>-0.4</v>
      </c>
      <c r="L4" s="19">
        <v>2.2000000000000002</v>
      </c>
      <c r="M4" s="18">
        <v>-0.6</v>
      </c>
      <c r="N4" s="19">
        <v>3.5</v>
      </c>
      <c r="O4" s="18">
        <v>60</v>
      </c>
      <c r="P4" s="68">
        <f>(H4*100)/F4</f>
        <v>100</v>
      </c>
      <c r="Q4" s="68">
        <f>(M4*100)/K4</f>
        <v>150</v>
      </c>
      <c r="R4" s="68">
        <f>P4-Q4</f>
        <v>-50</v>
      </c>
    </row>
    <row r="5" spans="1:18" ht="17" x14ac:dyDescent="0.2">
      <c r="A5" s="9" t="s">
        <v>104</v>
      </c>
      <c r="B5" s="9" t="s">
        <v>16</v>
      </c>
      <c r="C5" s="9" t="s">
        <v>18</v>
      </c>
      <c r="D5" s="9" t="s">
        <v>13</v>
      </c>
      <c r="E5" s="9" t="s">
        <v>10</v>
      </c>
      <c r="F5" s="74">
        <v>157.30000000000001</v>
      </c>
      <c r="G5" s="75">
        <v>29.3</v>
      </c>
      <c r="H5" s="74">
        <v>161.5</v>
      </c>
      <c r="I5" s="75">
        <v>25.9</v>
      </c>
      <c r="J5" s="74">
        <v>64</v>
      </c>
      <c r="K5" s="18">
        <v>161.6</v>
      </c>
      <c r="L5" s="19">
        <v>26.9</v>
      </c>
      <c r="M5" s="18">
        <v>159.1</v>
      </c>
      <c r="N5" s="19">
        <v>157.30000000000001</v>
      </c>
      <c r="O5" s="18">
        <v>60</v>
      </c>
      <c r="P5" s="68">
        <f t="shared" ref="P5:P33" si="0">(H5*100)/F5</f>
        <v>102.67005721551175</v>
      </c>
      <c r="Q5" s="68">
        <f t="shared" ref="Q5:Q33" si="1">(M5*100)/K5</f>
        <v>98.452970297029708</v>
      </c>
      <c r="R5" s="68">
        <f t="shared" ref="R5:R33" si="2">P5-Q5</f>
        <v>4.217086918482039</v>
      </c>
    </row>
    <row r="6" spans="1:18" ht="17" x14ac:dyDescent="0.2">
      <c r="A6" s="9" t="s">
        <v>105</v>
      </c>
      <c r="B6" s="9" t="s">
        <v>16</v>
      </c>
      <c r="C6" s="9" t="s">
        <v>18</v>
      </c>
      <c r="D6" s="9" t="s">
        <v>13</v>
      </c>
      <c r="E6" s="9" t="s">
        <v>10</v>
      </c>
      <c r="F6" s="74">
        <v>116</v>
      </c>
      <c r="G6" s="75">
        <v>7.4</v>
      </c>
      <c r="H6" s="74">
        <v>117.1</v>
      </c>
      <c r="I6" s="75">
        <v>6.6</v>
      </c>
      <c r="J6" s="74">
        <v>64</v>
      </c>
      <c r="K6" s="18">
        <v>116</v>
      </c>
      <c r="L6" s="19">
        <v>7.8</v>
      </c>
      <c r="M6" s="18">
        <v>116.4</v>
      </c>
      <c r="N6" s="19">
        <v>6.9</v>
      </c>
      <c r="O6" s="18">
        <v>60</v>
      </c>
      <c r="P6" s="68">
        <f t="shared" si="0"/>
        <v>100.94827586206897</v>
      </c>
      <c r="Q6" s="68">
        <f t="shared" si="1"/>
        <v>100.34482758620689</v>
      </c>
      <c r="R6" s="68">
        <f t="shared" si="2"/>
        <v>0.60344827586207828</v>
      </c>
    </row>
    <row r="7" spans="1:18" ht="17" x14ac:dyDescent="0.2">
      <c r="A7" s="9" t="s">
        <v>106</v>
      </c>
      <c r="B7" s="9" t="s">
        <v>16</v>
      </c>
      <c r="C7" s="9" t="s">
        <v>18</v>
      </c>
      <c r="D7" s="9" t="s">
        <v>13</v>
      </c>
      <c r="E7" s="9" t="s">
        <v>10</v>
      </c>
      <c r="F7" s="74">
        <v>23.1</v>
      </c>
      <c r="G7" s="75">
        <v>6.7</v>
      </c>
      <c r="H7" s="74">
        <v>24.8</v>
      </c>
      <c r="I7" s="75">
        <v>6.4</v>
      </c>
      <c r="J7" s="74">
        <v>64</v>
      </c>
      <c r="K7" s="18">
        <v>25.1</v>
      </c>
      <c r="L7" s="19">
        <v>6.6</v>
      </c>
      <c r="M7" s="18">
        <v>23.2</v>
      </c>
      <c r="N7" s="19">
        <v>6.9</v>
      </c>
      <c r="O7" s="18">
        <v>60</v>
      </c>
      <c r="P7" s="68">
        <f t="shared" si="0"/>
        <v>107.35930735930735</v>
      </c>
      <c r="Q7" s="68">
        <f t="shared" si="1"/>
        <v>92.43027888446214</v>
      </c>
      <c r="R7" s="68">
        <f t="shared" si="2"/>
        <v>14.929028474845211</v>
      </c>
    </row>
    <row r="8" spans="1:18" ht="17" x14ac:dyDescent="0.2">
      <c r="A8" s="9" t="s">
        <v>107</v>
      </c>
      <c r="B8" s="9" t="s">
        <v>16</v>
      </c>
      <c r="C8" s="9" t="s">
        <v>18</v>
      </c>
      <c r="D8" s="9" t="s">
        <v>13</v>
      </c>
      <c r="E8" s="9" t="s">
        <v>10</v>
      </c>
      <c r="F8" s="74">
        <v>129.5</v>
      </c>
      <c r="G8" s="75">
        <v>8</v>
      </c>
      <c r="H8" s="74">
        <v>130.69999999999999</v>
      </c>
      <c r="I8" s="75">
        <v>7.7</v>
      </c>
      <c r="J8" s="74">
        <v>64</v>
      </c>
      <c r="K8" s="18">
        <v>129.5</v>
      </c>
      <c r="L8" s="19">
        <v>9.1999999999999993</v>
      </c>
      <c r="M8" s="18">
        <v>129.19999999999999</v>
      </c>
      <c r="N8" s="19">
        <v>9</v>
      </c>
      <c r="O8" s="18">
        <v>60</v>
      </c>
      <c r="P8" s="68">
        <f t="shared" si="0"/>
        <v>100.92664092664091</v>
      </c>
      <c r="Q8" s="68">
        <f t="shared" si="1"/>
        <v>99.768339768339757</v>
      </c>
      <c r="R8" s="68">
        <f t="shared" si="2"/>
        <v>1.1583011583011569</v>
      </c>
    </row>
    <row r="9" spans="1:18" ht="17" x14ac:dyDescent="0.2">
      <c r="A9" s="9" t="s">
        <v>53</v>
      </c>
      <c r="B9" s="9" t="s">
        <v>16</v>
      </c>
      <c r="C9" s="9" t="s">
        <v>18</v>
      </c>
      <c r="D9" s="9" t="s">
        <v>13</v>
      </c>
      <c r="E9" s="9" t="s">
        <v>10</v>
      </c>
      <c r="F9" s="74">
        <v>-3.6</v>
      </c>
      <c r="G9" s="75">
        <v>5.9</v>
      </c>
      <c r="H9" s="74">
        <v>-2.5</v>
      </c>
      <c r="I9" s="75">
        <v>5.2</v>
      </c>
      <c r="J9" s="74">
        <v>64</v>
      </c>
      <c r="K9" s="18">
        <v>-2.6</v>
      </c>
      <c r="L9" s="19">
        <v>5</v>
      </c>
      <c r="M9" s="18">
        <v>-3.8</v>
      </c>
      <c r="N9" s="19">
        <v>5.7</v>
      </c>
      <c r="O9" s="18">
        <v>60</v>
      </c>
      <c r="P9" s="68">
        <f t="shared" si="0"/>
        <v>69.444444444444443</v>
      </c>
      <c r="Q9" s="68">
        <f t="shared" si="1"/>
        <v>146.15384615384616</v>
      </c>
      <c r="R9" s="68">
        <f t="shared" si="2"/>
        <v>-76.709401709401718</v>
      </c>
    </row>
    <row r="10" spans="1:18" ht="17" x14ac:dyDescent="0.2">
      <c r="A10" s="9" t="s">
        <v>108</v>
      </c>
      <c r="B10" s="9" t="s">
        <v>16</v>
      </c>
      <c r="C10" s="9" t="s">
        <v>18</v>
      </c>
      <c r="D10" s="9" t="s">
        <v>13</v>
      </c>
      <c r="E10" s="9" t="s">
        <v>10</v>
      </c>
      <c r="F10" s="74">
        <v>15.3</v>
      </c>
      <c r="G10" s="75">
        <v>5.2</v>
      </c>
      <c r="H10" s="74">
        <v>16.5</v>
      </c>
      <c r="I10" s="75">
        <v>4.8</v>
      </c>
      <c r="J10" s="74">
        <v>64</v>
      </c>
      <c r="K10" s="18">
        <v>15.3</v>
      </c>
      <c r="L10" s="19">
        <v>5.5</v>
      </c>
      <c r="M10" s="18">
        <v>14.5</v>
      </c>
      <c r="N10" s="19">
        <v>5.8</v>
      </c>
      <c r="O10" s="18">
        <v>60</v>
      </c>
      <c r="P10" s="68">
        <f t="shared" si="0"/>
        <v>107.84313725490196</v>
      </c>
      <c r="Q10" s="68">
        <f t="shared" si="1"/>
        <v>94.77124183006535</v>
      </c>
      <c r="R10" s="68">
        <f t="shared" si="2"/>
        <v>13.071895424836612</v>
      </c>
    </row>
    <row r="11" spans="1:18" ht="17" x14ac:dyDescent="0.2">
      <c r="A11" s="9" t="s">
        <v>109</v>
      </c>
      <c r="B11" s="9" t="s">
        <v>16</v>
      </c>
      <c r="C11" s="9" t="s">
        <v>18</v>
      </c>
      <c r="D11" s="9" t="s">
        <v>13</v>
      </c>
      <c r="E11" s="9" t="s">
        <v>11</v>
      </c>
      <c r="F11" s="74">
        <v>21.7</v>
      </c>
      <c r="G11" s="75">
        <v>8.3000000000000007</v>
      </c>
      <c r="H11" s="74">
        <v>24.9</v>
      </c>
      <c r="I11" s="75">
        <v>8.1999999999999993</v>
      </c>
      <c r="J11" s="74">
        <v>64</v>
      </c>
      <c r="K11" s="18">
        <v>23.8</v>
      </c>
      <c r="L11" s="19">
        <v>8.6</v>
      </c>
      <c r="M11" s="18">
        <v>22.3</v>
      </c>
      <c r="N11" s="19">
        <v>7.8</v>
      </c>
      <c r="O11" s="18">
        <v>60</v>
      </c>
      <c r="P11" s="68">
        <f t="shared" si="0"/>
        <v>114.74654377880185</v>
      </c>
      <c r="Q11" s="68">
        <f t="shared" si="1"/>
        <v>93.69747899159664</v>
      </c>
      <c r="R11" s="68">
        <f t="shared" si="2"/>
        <v>21.049064787205211</v>
      </c>
    </row>
    <row r="12" spans="1:18" ht="17" x14ac:dyDescent="0.2">
      <c r="A12" s="9" t="s">
        <v>110</v>
      </c>
      <c r="B12" s="9" t="s">
        <v>16</v>
      </c>
      <c r="C12" s="9" t="s">
        <v>18</v>
      </c>
      <c r="D12" s="9" t="s">
        <v>13</v>
      </c>
      <c r="E12" s="9" t="s">
        <v>11</v>
      </c>
      <c r="F12" s="74">
        <v>3.2</v>
      </c>
      <c r="G12" s="75">
        <v>2.2999999999999998</v>
      </c>
      <c r="H12" s="74">
        <v>5</v>
      </c>
      <c r="I12" s="75">
        <v>3</v>
      </c>
      <c r="J12" s="74">
        <v>64</v>
      </c>
      <c r="K12" s="18">
        <v>3.1</v>
      </c>
      <c r="L12" s="19">
        <v>2.5</v>
      </c>
      <c r="M12" s="18">
        <v>2.7</v>
      </c>
      <c r="N12" s="19">
        <v>2.1</v>
      </c>
      <c r="O12" s="18">
        <v>60</v>
      </c>
      <c r="P12" s="68">
        <f t="shared" si="0"/>
        <v>156.25</v>
      </c>
      <c r="Q12" s="68">
        <f t="shared" si="1"/>
        <v>87.096774193548384</v>
      </c>
      <c r="R12" s="68">
        <f t="shared" si="2"/>
        <v>69.153225806451616</v>
      </c>
    </row>
    <row r="13" spans="1:18" ht="17" x14ac:dyDescent="0.2">
      <c r="A13" s="9" t="s">
        <v>111</v>
      </c>
      <c r="B13" s="9" t="s">
        <v>16</v>
      </c>
      <c r="C13" s="9" t="s">
        <v>18</v>
      </c>
      <c r="D13" s="9" t="s">
        <v>13</v>
      </c>
      <c r="E13" s="9" t="s">
        <v>11</v>
      </c>
      <c r="F13" s="74">
        <v>18.899999999999999</v>
      </c>
      <c r="G13" s="75">
        <v>7</v>
      </c>
      <c r="H13" s="74">
        <v>23.8</v>
      </c>
      <c r="I13" s="75">
        <v>5.8</v>
      </c>
      <c r="J13" s="74">
        <v>64</v>
      </c>
      <c r="K13" s="18">
        <v>19.899999999999999</v>
      </c>
      <c r="L13" s="19">
        <v>7.3</v>
      </c>
      <c r="M13" s="18">
        <v>20.3</v>
      </c>
      <c r="N13" s="19">
        <v>5.8</v>
      </c>
      <c r="O13" s="18">
        <v>60</v>
      </c>
      <c r="P13" s="68">
        <f t="shared" si="0"/>
        <v>125.92592592592594</v>
      </c>
      <c r="Q13" s="68">
        <f t="shared" si="1"/>
        <v>102.01005025125629</v>
      </c>
      <c r="R13" s="68">
        <f t="shared" si="2"/>
        <v>23.91587567466965</v>
      </c>
    </row>
    <row r="14" spans="1:18" ht="17" x14ac:dyDescent="0.2">
      <c r="A14" s="11" t="s">
        <v>54</v>
      </c>
      <c r="B14" s="11" t="s">
        <v>18</v>
      </c>
      <c r="C14" s="11" t="s">
        <v>16</v>
      </c>
      <c r="D14" s="11" t="s">
        <v>13</v>
      </c>
      <c r="E14" s="11" t="s">
        <v>10</v>
      </c>
      <c r="F14" s="74">
        <v>8</v>
      </c>
      <c r="G14" s="75">
        <v>4.5</v>
      </c>
      <c r="H14" s="74">
        <v>4</v>
      </c>
      <c r="I14" s="75">
        <v>6.3</v>
      </c>
      <c r="J14" s="74">
        <v>15</v>
      </c>
      <c r="K14" s="18">
        <v>5.7</v>
      </c>
      <c r="L14" s="19">
        <v>6.5</v>
      </c>
      <c r="M14" s="18">
        <v>2.4</v>
      </c>
      <c r="N14" s="19">
        <v>9.1</v>
      </c>
      <c r="O14" s="18">
        <v>15</v>
      </c>
      <c r="P14" s="68">
        <f t="shared" si="0"/>
        <v>50</v>
      </c>
      <c r="Q14" s="68">
        <f t="shared" si="1"/>
        <v>42.105263157894733</v>
      </c>
      <c r="R14" s="68">
        <f t="shared" si="2"/>
        <v>7.8947368421052673</v>
      </c>
    </row>
    <row r="15" spans="1:18" ht="34" x14ac:dyDescent="0.2">
      <c r="A15" s="9" t="s">
        <v>112</v>
      </c>
      <c r="B15" s="9" t="s">
        <v>17</v>
      </c>
      <c r="C15" s="9" t="s">
        <v>16</v>
      </c>
      <c r="D15" s="9" t="s">
        <v>13</v>
      </c>
      <c r="E15" s="9" t="s">
        <v>11</v>
      </c>
      <c r="F15" s="74">
        <v>108.5</v>
      </c>
      <c r="G15" s="75">
        <v>30.7</v>
      </c>
      <c r="H15" s="74">
        <v>131</v>
      </c>
      <c r="I15" s="75">
        <v>11.7</v>
      </c>
      <c r="J15" s="74">
        <v>14</v>
      </c>
      <c r="K15" s="18">
        <v>110</v>
      </c>
      <c r="L15" s="19">
        <v>23.6</v>
      </c>
      <c r="M15" s="18">
        <v>125</v>
      </c>
      <c r="N15" s="19">
        <v>15.3</v>
      </c>
      <c r="O15" s="18">
        <v>13</v>
      </c>
      <c r="P15" s="68">
        <f t="shared" si="0"/>
        <v>120.73732718894009</v>
      </c>
      <c r="Q15" s="68">
        <f t="shared" si="1"/>
        <v>113.63636363636364</v>
      </c>
      <c r="R15" s="68">
        <f t="shared" si="2"/>
        <v>7.1009635525764452</v>
      </c>
    </row>
    <row r="16" spans="1:18" ht="34" x14ac:dyDescent="0.2">
      <c r="A16" s="9" t="s">
        <v>113</v>
      </c>
      <c r="B16" s="9" t="s">
        <v>17</v>
      </c>
      <c r="C16" s="9" t="s">
        <v>16</v>
      </c>
      <c r="D16" s="9" t="s">
        <v>13</v>
      </c>
      <c r="E16" s="9" t="s">
        <v>11</v>
      </c>
      <c r="F16" s="74">
        <v>63.5</v>
      </c>
      <c r="G16" s="75">
        <v>13.4</v>
      </c>
      <c r="H16" s="74">
        <v>80</v>
      </c>
      <c r="I16" s="75">
        <v>13</v>
      </c>
      <c r="J16" s="74">
        <v>14</v>
      </c>
      <c r="K16" s="18">
        <v>68</v>
      </c>
      <c r="L16" s="19">
        <v>10.8</v>
      </c>
      <c r="M16" s="18">
        <v>80</v>
      </c>
      <c r="N16" s="19">
        <v>12</v>
      </c>
      <c r="O16" s="18">
        <v>13</v>
      </c>
      <c r="P16" s="68">
        <f t="shared" si="0"/>
        <v>125.98425196850394</v>
      </c>
      <c r="Q16" s="68">
        <f t="shared" si="1"/>
        <v>117.64705882352941</v>
      </c>
      <c r="R16" s="68">
        <f t="shared" si="2"/>
        <v>8.3371931449745347</v>
      </c>
    </row>
    <row r="17" spans="1:18" ht="17" x14ac:dyDescent="0.2">
      <c r="A17" s="9" t="s">
        <v>114</v>
      </c>
      <c r="B17" s="9" t="s">
        <v>17</v>
      </c>
      <c r="C17" s="9" t="s">
        <v>16</v>
      </c>
      <c r="D17" s="9" t="s">
        <v>13</v>
      </c>
      <c r="E17" s="9" t="s">
        <v>11</v>
      </c>
      <c r="F17" s="74">
        <v>130</v>
      </c>
      <c r="G17" s="75">
        <v>25.1</v>
      </c>
      <c r="H17" s="74">
        <v>155</v>
      </c>
      <c r="I17" s="75">
        <v>21.9</v>
      </c>
      <c r="J17" s="74">
        <v>14</v>
      </c>
      <c r="K17" s="18">
        <v>136</v>
      </c>
      <c r="L17" s="19">
        <v>13.2</v>
      </c>
      <c r="M17" s="18">
        <v>150</v>
      </c>
      <c r="N17" s="19">
        <v>13.7</v>
      </c>
      <c r="O17" s="18">
        <v>13</v>
      </c>
      <c r="P17" s="68">
        <f t="shared" si="0"/>
        <v>119.23076923076923</v>
      </c>
      <c r="Q17" s="68">
        <f t="shared" si="1"/>
        <v>110.29411764705883</v>
      </c>
      <c r="R17" s="68">
        <f t="shared" si="2"/>
        <v>8.9366515837104004</v>
      </c>
    </row>
    <row r="18" spans="1:18" ht="17" x14ac:dyDescent="0.2">
      <c r="A18" s="11" t="s">
        <v>115</v>
      </c>
      <c r="B18" s="11" t="s">
        <v>16</v>
      </c>
      <c r="C18" s="11" t="s">
        <v>16</v>
      </c>
      <c r="D18" s="11" t="s">
        <v>14</v>
      </c>
      <c r="E18" s="11" t="s">
        <v>11</v>
      </c>
      <c r="F18" s="74">
        <v>39.6</v>
      </c>
      <c r="G18" s="75">
        <v>4.2</v>
      </c>
      <c r="H18" s="74">
        <v>40</v>
      </c>
      <c r="I18" s="75">
        <v>4.8</v>
      </c>
      <c r="J18" s="74">
        <v>7</v>
      </c>
      <c r="K18" s="18">
        <v>38.1</v>
      </c>
      <c r="L18" s="19">
        <v>7.2</v>
      </c>
      <c r="M18" s="18">
        <v>40</v>
      </c>
      <c r="N18" s="19">
        <v>7.2</v>
      </c>
      <c r="O18" s="18">
        <v>7</v>
      </c>
      <c r="P18" s="68">
        <f t="shared" si="0"/>
        <v>101.01010101010101</v>
      </c>
      <c r="Q18" s="68">
        <f t="shared" si="1"/>
        <v>104.98687664041995</v>
      </c>
      <c r="R18" s="68">
        <f t="shared" si="2"/>
        <v>-3.9767756303189401</v>
      </c>
    </row>
    <row r="19" spans="1:18" ht="17" x14ac:dyDescent="0.2">
      <c r="A19" s="9" t="s">
        <v>116</v>
      </c>
      <c r="B19" s="9" t="s">
        <v>18</v>
      </c>
      <c r="C19" s="9" t="s">
        <v>18</v>
      </c>
      <c r="D19" s="9" t="s">
        <v>13</v>
      </c>
      <c r="E19" s="9" t="s">
        <v>10</v>
      </c>
      <c r="F19" s="74">
        <v>104</v>
      </c>
      <c r="G19" s="75">
        <v>17</v>
      </c>
      <c r="H19" s="74">
        <v>111.8</v>
      </c>
      <c r="I19" s="75">
        <v>21.4</v>
      </c>
      <c r="J19" s="74">
        <v>20</v>
      </c>
      <c r="K19" s="18">
        <v>102.1</v>
      </c>
      <c r="L19" s="19">
        <v>14.5</v>
      </c>
      <c r="M19" s="18">
        <v>121.6</v>
      </c>
      <c r="N19" s="19">
        <v>15.3</v>
      </c>
      <c r="O19" s="18">
        <v>20</v>
      </c>
      <c r="P19" s="68">
        <f t="shared" si="0"/>
        <v>107.5</v>
      </c>
      <c r="Q19" s="68">
        <f t="shared" si="1"/>
        <v>119.09892262487757</v>
      </c>
      <c r="R19" s="68">
        <f t="shared" si="2"/>
        <v>-11.598922624877574</v>
      </c>
    </row>
    <row r="20" spans="1:18" ht="17" x14ac:dyDescent="0.2">
      <c r="A20" s="11" t="s">
        <v>117</v>
      </c>
      <c r="B20" s="20" t="s">
        <v>18</v>
      </c>
      <c r="C20" s="20" t="s">
        <v>18</v>
      </c>
      <c r="D20" s="20" t="s">
        <v>13</v>
      </c>
      <c r="E20" s="20" t="s">
        <v>10</v>
      </c>
      <c r="F20" s="74">
        <v>62.6</v>
      </c>
      <c r="G20" s="75">
        <v>6.2</v>
      </c>
      <c r="H20" s="74">
        <v>73.2</v>
      </c>
      <c r="I20" s="75">
        <v>9.8000000000000007</v>
      </c>
      <c r="J20" s="74">
        <v>12</v>
      </c>
      <c r="K20" s="18">
        <v>59.3</v>
      </c>
      <c r="L20" s="19">
        <v>12.6</v>
      </c>
      <c r="M20" s="18">
        <v>64.599999999999994</v>
      </c>
      <c r="N20" s="19">
        <v>12.5</v>
      </c>
      <c r="O20" s="18">
        <v>12</v>
      </c>
      <c r="P20" s="68">
        <f t="shared" si="0"/>
        <v>116.93290734824281</v>
      </c>
      <c r="Q20" s="68">
        <f t="shared" si="1"/>
        <v>108.93760539629004</v>
      </c>
      <c r="R20" s="68">
        <f t="shared" si="2"/>
        <v>7.9953019519527686</v>
      </c>
    </row>
    <row r="21" spans="1:18" ht="17" x14ac:dyDescent="0.2">
      <c r="A21" s="11" t="s">
        <v>118</v>
      </c>
      <c r="B21" s="20" t="s">
        <v>18</v>
      </c>
      <c r="C21" s="20" t="s">
        <v>18</v>
      </c>
      <c r="D21" s="20" t="s">
        <v>13</v>
      </c>
      <c r="E21" s="20" t="s">
        <v>10</v>
      </c>
      <c r="F21" s="74">
        <v>15</v>
      </c>
      <c r="G21" s="75">
        <v>5.9</v>
      </c>
      <c r="H21" s="74">
        <v>24.9</v>
      </c>
      <c r="I21" s="75">
        <v>6.6</v>
      </c>
      <c r="J21" s="74">
        <v>12</v>
      </c>
      <c r="K21" s="18">
        <v>17.899999999999999</v>
      </c>
      <c r="L21" s="19">
        <v>4.9000000000000004</v>
      </c>
      <c r="M21" s="18">
        <v>22.6</v>
      </c>
      <c r="N21" s="19">
        <v>7.3</v>
      </c>
      <c r="O21" s="18">
        <v>12</v>
      </c>
      <c r="P21" s="68">
        <f t="shared" si="0"/>
        <v>166</v>
      </c>
      <c r="Q21" s="68">
        <f t="shared" si="1"/>
        <v>126.25698324022348</v>
      </c>
      <c r="R21" s="68">
        <f t="shared" si="2"/>
        <v>39.743016759776523</v>
      </c>
    </row>
    <row r="22" spans="1:18" ht="17" x14ac:dyDescent="0.2">
      <c r="A22" s="11" t="s">
        <v>55</v>
      </c>
      <c r="B22" s="20" t="s">
        <v>18</v>
      </c>
      <c r="C22" s="20" t="s">
        <v>18</v>
      </c>
      <c r="D22" s="20" t="s">
        <v>13</v>
      </c>
      <c r="E22" s="20" t="s">
        <v>10</v>
      </c>
      <c r="F22" s="74">
        <v>35.6</v>
      </c>
      <c r="G22" s="75">
        <v>13.4</v>
      </c>
      <c r="H22" s="74">
        <v>68.5</v>
      </c>
      <c r="I22" s="75">
        <v>10.8</v>
      </c>
      <c r="J22" s="74">
        <v>12</v>
      </c>
      <c r="K22" s="18">
        <v>31.3</v>
      </c>
      <c r="L22" s="19">
        <v>7.9</v>
      </c>
      <c r="M22" s="18">
        <v>62.5</v>
      </c>
      <c r="N22" s="19">
        <v>12.8</v>
      </c>
      <c r="O22" s="18">
        <v>12</v>
      </c>
      <c r="P22" s="68">
        <f t="shared" si="0"/>
        <v>192.41573033707866</v>
      </c>
      <c r="Q22" s="68">
        <f t="shared" si="1"/>
        <v>199.68051118210863</v>
      </c>
      <c r="R22" s="68">
        <f t="shared" si="2"/>
        <v>-7.2647808450299749</v>
      </c>
    </row>
    <row r="23" spans="1:18" ht="17" x14ac:dyDescent="0.2">
      <c r="A23" s="11" t="s">
        <v>119</v>
      </c>
      <c r="B23" s="20" t="s">
        <v>18</v>
      </c>
      <c r="C23" s="20" t="s">
        <v>18</v>
      </c>
      <c r="D23" s="20" t="s">
        <v>13</v>
      </c>
      <c r="E23" s="20" t="s">
        <v>11</v>
      </c>
      <c r="F23" s="74">
        <v>9.1999999999999993</v>
      </c>
      <c r="G23" s="75">
        <v>4</v>
      </c>
      <c r="H23" s="74">
        <v>12</v>
      </c>
      <c r="I23" s="75">
        <v>4</v>
      </c>
      <c r="J23" s="74">
        <v>12</v>
      </c>
      <c r="K23" s="18">
        <v>11.8</v>
      </c>
      <c r="L23" s="19">
        <v>4.5999999999999996</v>
      </c>
      <c r="M23" s="18">
        <v>13.6</v>
      </c>
      <c r="N23" s="19">
        <v>4.5</v>
      </c>
      <c r="O23" s="18">
        <v>12</v>
      </c>
      <c r="P23" s="68">
        <f t="shared" si="0"/>
        <v>130.43478260869566</v>
      </c>
      <c r="Q23" s="68">
        <f t="shared" si="1"/>
        <v>115.25423728813558</v>
      </c>
      <c r="R23" s="68">
        <f t="shared" si="2"/>
        <v>15.180545320560071</v>
      </c>
    </row>
    <row r="24" spans="1:18" ht="17" x14ac:dyDescent="0.2">
      <c r="A24" s="9" t="s">
        <v>120</v>
      </c>
      <c r="B24" s="6" t="s">
        <v>18</v>
      </c>
      <c r="C24" s="9" t="s">
        <v>18</v>
      </c>
      <c r="D24" s="9" t="s">
        <v>13</v>
      </c>
      <c r="E24" s="6" t="s">
        <v>11</v>
      </c>
      <c r="F24" s="6">
        <v>140.9</v>
      </c>
      <c r="G24" s="9">
        <v>6.6</v>
      </c>
      <c r="H24" s="6">
        <v>145.30000000000001</v>
      </c>
      <c r="I24" s="9">
        <v>5</v>
      </c>
      <c r="J24" s="6">
        <v>18</v>
      </c>
      <c r="K24" s="16">
        <v>141.4</v>
      </c>
      <c r="L24" s="30">
        <v>5.6</v>
      </c>
      <c r="M24" s="16">
        <v>144.19999999999999</v>
      </c>
      <c r="N24" s="30">
        <v>5.0999999999999996</v>
      </c>
      <c r="O24" s="16">
        <v>16</v>
      </c>
      <c r="P24" s="68">
        <f t="shared" si="0"/>
        <v>103.12278211497517</v>
      </c>
      <c r="Q24" s="68">
        <f t="shared" si="1"/>
        <v>101.98019801980196</v>
      </c>
      <c r="R24" s="68">
        <f t="shared" si="2"/>
        <v>1.1425840951732056</v>
      </c>
    </row>
    <row r="25" spans="1:18" ht="17" x14ac:dyDescent="0.2">
      <c r="A25" s="9" t="s">
        <v>121</v>
      </c>
      <c r="B25" s="6" t="s">
        <v>18</v>
      </c>
      <c r="C25" s="9" t="s">
        <v>18</v>
      </c>
      <c r="D25" s="9" t="s">
        <v>13</v>
      </c>
      <c r="E25" s="6" t="s">
        <v>11</v>
      </c>
      <c r="F25" s="6">
        <v>39</v>
      </c>
      <c r="G25" s="9">
        <v>6.2</v>
      </c>
      <c r="H25" s="6">
        <v>40.9</v>
      </c>
      <c r="I25" s="9">
        <v>6.4</v>
      </c>
      <c r="J25" s="6">
        <v>18</v>
      </c>
      <c r="K25" s="16">
        <v>38.200000000000003</v>
      </c>
      <c r="L25" s="30">
        <v>8</v>
      </c>
      <c r="M25" s="16">
        <v>41.5</v>
      </c>
      <c r="N25" s="30">
        <v>6.2</v>
      </c>
      <c r="O25" s="16">
        <v>16</v>
      </c>
      <c r="P25" s="68">
        <f t="shared" si="0"/>
        <v>104.87179487179488</v>
      </c>
      <c r="Q25" s="68">
        <f t="shared" si="1"/>
        <v>108.63874345549738</v>
      </c>
      <c r="R25" s="68">
        <f t="shared" si="2"/>
        <v>-3.7669485837025007</v>
      </c>
    </row>
    <row r="26" spans="1:18" ht="17" x14ac:dyDescent="0.2">
      <c r="A26" s="11" t="s">
        <v>122</v>
      </c>
      <c r="B26" s="20" t="s">
        <v>18</v>
      </c>
      <c r="C26" s="90" t="s">
        <v>16</v>
      </c>
      <c r="D26" s="11" t="s">
        <v>14</v>
      </c>
      <c r="E26" s="91" t="s">
        <v>11</v>
      </c>
      <c r="F26" s="6">
        <v>30</v>
      </c>
      <c r="G26" s="6">
        <v>2</v>
      </c>
      <c r="H26" s="6">
        <v>36</v>
      </c>
      <c r="I26" s="6">
        <v>3</v>
      </c>
      <c r="J26" s="6">
        <v>20</v>
      </c>
      <c r="K26" s="16">
        <v>32</v>
      </c>
      <c r="L26" s="30">
        <v>3</v>
      </c>
      <c r="M26" s="16">
        <v>43</v>
      </c>
      <c r="N26" s="30">
        <v>2</v>
      </c>
      <c r="O26" s="16">
        <v>20</v>
      </c>
      <c r="P26" s="68">
        <f t="shared" si="0"/>
        <v>120</v>
      </c>
      <c r="Q26" s="68">
        <f t="shared" si="1"/>
        <v>134.375</v>
      </c>
      <c r="R26" s="68">
        <f t="shared" si="2"/>
        <v>-14.375</v>
      </c>
    </row>
    <row r="27" spans="1:18" ht="34" x14ac:dyDescent="0.2">
      <c r="A27" s="9" t="s">
        <v>123</v>
      </c>
      <c r="B27" s="6" t="s">
        <v>16</v>
      </c>
      <c r="C27" s="9" t="s">
        <v>18</v>
      </c>
      <c r="D27" s="6" t="s">
        <v>13</v>
      </c>
      <c r="E27" s="20" t="s">
        <v>11</v>
      </c>
      <c r="F27" s="6">
        <v>84</v>
      </c>
      <c r="G27" s="6">
        <v>15.4</v>
      </c>
      <c r="H27" s="6">
        <v>104</v>
      </c>
      <c r="I27" s="6">
        <v>14.4</v>
      </c>
      <c r="J27" s="6">
        <v>11</v>
      </c>
      <c r="K27" s="16">
        <v>90.5</v>
      </c>
      <c r="L27" s="16">
        <v>15.7</v>
      </c>
      <c r="M27" s="16">
        <v>108.5</v>
      </c>
      <c r="N27" s="16">
        <v>15.4</v>
      </c>
      <c r="O27" s="16">
        <v>13</v>
      </c>
      <c r="P27" s="68">
        <f t="shared" si="0"/>
        <v>123.80952380952381</v>
      </c>
      <c r="Q27" s="68">
        <f t="shared" si="1"/>
        <v>119.88950276243094</v>
      </c>
      <c r="R27" s="68">
        <f t="shared" si="2"/>
        <v>3.9200210470928738</v>
      </c>
    </row>
    <row r="28" spans="1:18" ht="34" x14ac:dyDescent="0.2">
      <c r="A28" s="9" t="s">
        <v>124</v>
      </c>
      <c r="B28" s="6" t="s">
        <v>16</v>
      </c>
      <c r="C28" s="9" t="s">
        <v>18</v>
      </c>
      <c r="D28" s="6" t="s">
        <v>13</v>
      </c>
      <c r="E28" s="20" t="s">
        <v>10</v>
      </c>
      <c r="F28" s="6">
        <v>130</v>
      </c>
      <c r="G28" s="6">
        <v>13.5</v>
      </c>
      <c r="H28" s="6">
        <v>148.5</v>
      </c>
      <c r="I28" s="6">
        <v>11.5</v>
      </c>
      <c r="J28" s="6">
        <v>11</v>
      </c>
      <c r="K28" s="16">
        <v>133.5</v>
      </c>
      <c r="L28" s="16">
        <v>15.1</v>
      </c>
      <c r="M28" s="16">
        <v>146</v>
      </c>
      <c r="N28" s="16">
        <v>18.7</v>
      </c>
      <c r="O28" s="16">
        <v>13</v>
      </c>
      <c r="P28" s="68">
        <f t="shared" si="0"/>
        <v>114.23076923076923</v>
      </c>
      <c r="Q28" s="68">
        <f t="shared" si="1"/>
        <v>109.36329588014981</v>
      </c>
      <c r="R28" s="68">
        <f t="shared" si="2"/>
        <v>4.8674733506194201</v>
      </c>
    </row>
    <row r="29" spans="1:18" ht="34" x14ac:dyDescent="0.2">
      <c r="A29" s="9" t="s">
        <v>125</v>
      </c>
      <c r="B29" s="6" t="s">
        <v>16</v>
      </c>
      <c r="C29" s="9" t="s">
        <v>18</v>
      </c>
      <c r="D29" s="6" t="s">
        <v>13</v>
      </c>
      <c r="E29" s="20" t="s">
        <v>11</v>
      </c>
      <c r="F29" s="6">
        <v>84</v>
      </c>
      <c r="G29" s="6">
        <v>15.4</v>
      </c>
      <c r="H29" s="6">
        <v>104</v>
      </c>
      <c r="I29" s="6">
        <v>14.4</v>
      </c>
      <c r="J29" s="6">
        <v>11</v>
      </c>
      <c r="K29" s="16">
        <v>77.5</v>
      </c>
      <c r="L29" s="16">
        <v>13.5</v>
      </c>
      <c r="M29" s="16">
        <v>84.5</v>
      </c>
      <c r="N29" s="16">
        <v>13.5</v>
      </c>
      <c r="O29" s="16">
        <v>11</v>
      </c>
      <c r="P29" s="68">
        <f t="shared" si="0"/>
        <v>123.80952380952381</v>
      </c>
      <c r="Q29" s="68">
        <f t="shared" si="1"/>
        <v>109.03225806451613</v>
      </c>
      <c r="R29" s="68">
        <f t="shared" si="2"/>
        <v>14.777265745007682</v>
      </c>
    </row>
    <row r="30" spans="1:18" ht="34" x14ac:dyDescent="0.2">
      <c r="A30" s="9" t="s">
        <v>126</v>
      </c>
      <c r="B30" s="6" t="s">
        <v>16</v>
      </c>
      <c r="C30" s="9" t="s">
        <v>18</v>
      </c>
      <c r="D30" s="6" t="s">
        <v>13</v>
      </c>
      <c r="E30" s="20" t="s">
        <v>10</v>
      </c>
      <c r="F30" s="6">
        <v>130</v>
      </c>
      <c r="G30" s="6">
        <v>13.5</v>
      </c>
      <c r="H30" s="6">
        <v>148.5</v>
      </c>
      <c r="I30" s="6">
        <v>11.5</v>
      </c>
      <c r="J30" s="6">
        <v>11</v>
      </c>
      <c r="K30" s="16">
        <v>127.5</v>
      </c>
      <c r="L30" s="16">
        <v>15.1</v>
      </c>
      <c r="M30" s="16">
        <v>137</v>
      </c>
      <c r="N30" s="16">
        <v>12.6</v>
      </c>
      <c r="O30" s="16">
        <v>11</v>
      </c>
      <c r="P30" s="68">
        <f t="shared" si="0"/>
        <v>114.23076923076923</v>
      </c>
      <c r="Q30" s="68">
        <f t="shared" si="1"/>
        <v>107.45098039215686</v>
      </c>
      <c r="R30" s="68">
        <f t="shared" si="2"/>
        <v>6.7797888386123617</v>
      </c>
    </row>
    <row r="31" spans="1:18" ht="17" x14ac:dyDescent="0.2">
      <c r="A31" s="80" t="s">
        <v>127</v>
      </c>
      <c r="B31" s="6" t="s">
        <v>18</v>
      </c>
      <c r="C31" s="9" t="s">
        <v>16</v>
      </c>
      <c r="D31" s="6" t="s">
        <v>13</v>
      </c>
      <c r="E31" s="20" t="s">
        <v>10</v>
      </c>
      <c r="F31" s="6">
        <v>-29.7</v>
      </c>
      <c r="G31" s="6">
        <v>6.8</v>
      </c>
      <c r="H31" s="6">
        <v>-16.899999999999999</v>
      </c>
      <c r="I31" s="6">
        <v>6.8</v>
      </c>
      <c r="J31" s="6">
        <v>24</v>
      </c>
      <c r="K31" s="16">
        <v>-31</v>
      </c>
      <c r="L31" s="16">
        <v>7.3</v>
      </c>
      <c r="M31" s="16">
        <v>-18.899999999999999</v>
      </c>
      <c r="N31" s="16">
        <v>6.8</v>
      </c>
      <c r="O31" s="16">
        <v>21</v>
      </c>
      <c r="P31" s="68">
        <f t="shared" si="0"/>
        <v>56.9023569023569</v>
      </c>
      <c r="Q31" s="68">
        <f t="shared" si="1"/>
        <v>60.967741935483865</v>
      </c>
      <c r="R31" s="68">
        <f t="shared" si="2"/>
        <v>-4.0653850331269652</v>
      </c>
    </row>
    <row r="32" spans="1:18" ht="51" x14ac:dyDescent="0.2">
      <c r="A32" s="6" t="s">
        <v>128</v>
      </c>
      <c r="B32" s="6" t="s">
        <v>16</v>
      </c>
      <c r="C32" s="6" t="s">
        <v>16</v>
      </c>
      <c r="D32" s="9" t="s">
        <v>129</v>
      </c>
      <c r="E32" s="20" t="s">
        <v>11</v>
      </c>
      <c r="F32" s="6">
        <v>-1.6</v>
      </c>
      <c r="G32" s="6">
        <v>0.9</v>
      </c>
      <c r="H32" s="6">
        <v>-0.5</v>
      </c>
      <c r="I32" s="6">
        <v>0.7</v>
      </c>
      <c r="J32" s="6">
        <v>28</v>
      </c>
      <c r="K32" s="16">
        <v>-1.7</v>
      </c>
      <c r="L32" s="16">
        <v>1</v>
      </c>
      <c r="M32" s="16">
        <v>-0.2</v>
      </c>
      <c r="N32" s="16">
        <v>0.8</v>
      </c>
      <c r="O32" s="16">
        <v>28</v>
      </c>
      <c r="P32" s="68">
        <f t="shared" si="0"/>
        <v>31.25</v>
      </c>
      <c r="Q32" s="68">
        <f t="shared" si="1"/>
        <v>11.764705882352942</v>
      </c>
      <c r="R32" s="68">
        <f t="shared" si="2"/>
        <v>19.485294117647058</v>
      </c>
    </row>
    <row r="33" spans="1:18" ht="51" x14ac:dyDescent="0.2">
      <c r="A33" s="6" t="s">
        <v>130</v>
      </c>
      <c r="B33" s="6" t="s">
        <v>16</v>
      </c>
      <c r="C33" s="6" t="s">
        <v>16</v>
      </c>
      <c r="D33" s="9" t="s">
        <v>129</v>
      </c>
      <c r="E33" s="20" t="s">
        <v>11</v>
      </c>
      <c r="F33" s="6">
        <v>-0.1</v>
      </c>
      <c r="G33" s="6">
        <v>0.7</v>
      </c>
      <c r="H33" s="6">
        <v>0</v>
      </c>
      <c r="I33" s="6">
        <v>0.6</v>
      </c>
      <c r="J33" s="6">
        <v>28</v>
      </c>
      <c r="K33" s="16">
        <v>-1</v>
      </c>
      <c r="L33" s="16">
        <v>0.9</v>
      </c>
      <c r="M33" s="16">
        <v>-0.1</v>
      </c>
      <c r="N33" s="16">
        <v>0.8</v>
      </c>
      <c r="O33" s="16">
        <v>28</v>
      </c>
      <c r="P33" s="68">
        <f t="shared" si="0"/>
        <v>0</v>
      </c>
      <c r="Q33" s="68">
        <f t="shared" si="1"/>
        <v>10</v>
      </c>
      <c r="R33" s="68">
        <f t="shared" si="2"/>
        <v>-10</v>
      </c>
    </row>
    <row r="34" spans="1:18" x14ac:dyDescent="0.2">
      <c r="D34" s="95" t="s">
        <v>131</v>
      </c>
      <c r="F34" s="92"/>
      <c r="G34" s="93"/>
      <c r="H34" s="92"/>
      <c r="I34" s="93"/>
      <c r="J34" s="92"/>
    </row>
    <row r="35" spans="1:18" ht="51" x14ac:dyDescent="0.2">
      <c r="A35" s="94" t="s">
        <v>132</v>
      </c>
      <c r="D35" s="56" t="s">
        <v>133</v>
      </c>
    </row>
    <row r="37" spans="1:18" x14ac:dyDescent="0.2">
      <c r="A37" s="9"/>
    </row>
  </sheetData>
  <mergeCells count="6">
    <mergeCell ref="F1:J1"/>
    <mergeCell ref="K1:O1"/>
    <mergeCell ref="F2:G2"/>
    <mergeCell ref="H2:I2"/>
    <mergeCell ref="K2:L2"/>
    <mergeCell ref="M2:N2"/>
  </mergeCells>
  <conditionalFormatting sqref="E4:E33">
    <cfRule type="containsText" dxfId="7" priority="1" operator="containsText" text="Passive">
      <formula>NOT(ISERROR(SEARCH("Passive",E4)))</formula>
    </cfRule>
    <cfRule type="containsText" dxfId="6" priority="2" operator="containsText" text="Active">
      <formula>NOT(ISERROR(SEARCH("Active",E4)))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E8D8-A89D-E047-B5CF-FA13E6756AFB}">
  <dimension ref="A1:P34"/>
  <sheetViews>
    <sheetView workbookViewId="0">
      <selection activeCell="G36" sqref="G36"/>
    </sheetView>
  </sheetViews>
  <sheetFormatPr baseColWidth="10" defaultColWidth="8.83203125" defaultRowHeight="15" x14ac:dyDescent="0.2"/>
  <cols>
    <col min="1" max="1" width="11.33203125" customWidth="1"/>
    <col min="7" max="7" width="15.1640625" customWidth="1"/>
    <col min="13" max="13" width="14" customWidth="1"/>
    <col min="14" max="14" width="10.5" customWidth="1"/>
  </cols>
  <sheetData>
    <row r="1" spans="1:16" x14ac:dyDescent="0.2">
      <c r="A1" t="s">
        <v>57</v>
      </c>
      <c r="E1" t="s">
        <v>58</v>
      </c>
      <c r="J1" t="s">
        <v>59</v>
      </c>
    </row>
    <row r="2" spans="1:16" x14ac:dyDescent="0.2">
      <c r="A2" t="s">
        <v>60</v>
      </c>
      <c r="B2" t="s">
        <v>61</v>
      </c>
      <c r="C2" t="s">
        <v>62</v>
      </c>
      <c r="E2" t="s">
        <v>60</v>
      </c>
      <c r="F2" t="s">
        <v>61</v>
      </c>
      <c r="G2" t="s">
        <v>62</v>
      </c>
      <c r="J2" t="s">
        <v>63</v>
      </c>
    </row>
    <row r="3" spans="1:16" x14ac:dyDescent="0.2">
      <c r="A3">
        <v>28</v>
      </c>
      <c r="B3" s="81">
        <v>-0.2</v>
      </c>
      <c r="C3" s="81">
        <v>0.8</v>
      </c>
      <c r="D3" s="81"/>
      <c r="E3" s="81">
        <f>(A3)</f>
        <v>28</v>
      </c>
      <c r="F3" s="81">
        <f t="shared" ref="F3:G3" si="0">(B3)</f>
        <v>-0.2</v>
      </c>
      <c r="G3" s="81">
        <f t="shared" si="0"/>
        <v>0.8</v>
      </c>
      <c r="J3" t="s">
        <v>64</v>
      </c>
    </row>
    <row r="4" spans="1:16" x14ac:dyDescent="0.2">
      <c r="A4">
        <v>28</v>
      </c>
      <c r="B4" s="81">
        <v>-1</v>
      </c>
      <c r="C4" s="81">
        <v>-0.1</v>
      </c>
      <c r="D4" s="81"/>
      <c r="E4" s="81">
        <f>(A4+E3)</f>
        <v>56</v>
      </c>
      <c r="F4" s="81">
        <f>((F3*E3+B4*A4)/E4)</f>
        <v>-0.6</v>
      </c>
      <c r="G4" s="81">
        <f>SQRT(((E3-1)*G3^2 + (A4-1)*C4^2 + E3 * A4 /E4 * (F3^2 +B4^2 - 2 * F3 * B4)) / (E4 -1))</f>
        <v>0.69426219830839131</v>
      </c>
      <c r="J4" t="s">
        <v>65</v>
      </c>
    </row>
    <row r="5" spans="1:16" ht="19" x14ac:dyDescent="0.25">
      <c r="B5" s="81"/>
      <c r="C5" s="81"/>
      <c r="D5" s="81"/>
      <c r="E5" s="81">
        <f>(A5+E4)</f>
        <v>56</v>
      </c>
      <c r="F5" s="81">
        <f>((F4*E4+B5*A5)/E5)</f>
        <v>-0.6</v>
      </c>
      <c r="G5" s="81">
        <f>SQRT(((E4-1)*G4^2 + (A5-1)*C5^2 + E4 * A5 /E5 * (F4^2 +B5^2 - 2 * F4 * B5)) / (E5 -1))</f>
        <v>0.69426219830839131</v>
      </c>
      <c r="J5" s="82"/>
    </row>
    <row r="7" spans="1:16" x14ac:dyDescent="0.2">
      <c r="A7" s="83" t="s">
        <v>85</v>
      </c>
      <c r="B7" s="84" t="s">
        <v>86</v>
      </c>
      <c r="C7" s="84" t="s">
        <v>68</v>
      </c>
      <c r="D7" s="84" t="s">
        <v>62</v>
      </c>
      <c r="G7" s="83" t="s">
        <v>87</v>
      </c>
      <c r="H7" s="84" t="s">
        <v>86</v>
      </c>
      <c r="I7" s="84" t="s">
        <v>68</v>
      </c>
      <c r="J7" s="84" t="s">
        <v>62</v>
      </c>
      <c r="M7" s="83" t="s">
        <v>88</v>
      </c>
      <c r="N7" s="84" t="s">
        <v>86</v>
      </c>
      <c r="O7" s="84" t="s">
        <v>68</v>
      </c>
      <c r="P7" s="84" t="s">
        <v>62</v>
      </c>
    </row>
    <row r="8" spans="1:16" x14ac:dyDescent="0.2">
      <c r="A8" s="61" t="s">
        <v>11</v>
      </c>
      <c r="B8" s="61" t="s">
        <v>71</v>
      </c>
      <c r="C8">
        <v>14.6</v>
      </c>
      <c r="D8">
        <v>10.4</v>
      </c>
      <c r="G8" s="61" t="s">
        <v>11</v>
      </c>
      <c r="H8" s="61" t="s">
        <v>71</v>
      </c>
      <c r="I8">
        <v>100.7</v>
      </c>
      <c r="J8">
        <v>36.6</v>
      </c>
      <c r="M8" s="61" t="s">
        <v>11</v>
      </c>
      <c r="N8" s="61" t="s">
        <v>71</v>
      </c>
      <c r="O8">
        <v>90</v>
      </c>
      <c r="P8">
        <v>52.1</v>
      </c>
    </row>
    <row r="9" spans="1:16" x14ac:dyDescent="0.2">
      <c r="B9" s="61" t="s">
        <v>74</v>
      </c>
      <c r="C9">
        <v>17.899999999999999</v>
      </c>
      <c r="D9">
        <v>10.9</v>
      </c>
      <c r="H9" s="61" t="s">
        <v>74</v>
      </c>
      <c r="I9">
        <v>122</v>
      </c>
      <c r="J9">
        <v>35.4</v>
      </c>
      <c r="N9" s="61" t="s">
        <v>74</v>
      </c>
      <c r="O9">
        <v>93.1</v>
      </c>
      <c r="P9">
        <v>53.2</v>
      </c>
    </row>
    <row r="10" spans="1:16" x14ac:dyDescent="0.2">
      <c r="B10" s="84" t="s">
        <v>42</v>
      </c>
      <c r="C10" s="84" t="s">
        <v>68</v>
      </c>
      <c r="D10" s="84" t="s">
        <v>62</v>
      </c>
      <c r="H10" s="84" t="s">
        <v>42</v>
      </c>
      <c r="I10" s="84" t="s">
        <v>68</v>
      </c>
      <c r="J10" s="84" t="s">
        <v>62</v>
      </c>
      <c r="N10" s="84" t="s">
        <v>42</v>
      </c>
      <c r="O10" s="84" t="s">
        <v>68</v>
      </c>
      <c r="P10" s="84" t="s">
        <v>62</v>
      </c>
    </row>
    <row r="11" spans="1:16" x14ac:dyDescent="0.2">
      <c r="B11" s="61" t="s">
        <v>71</v>
      </c>
      <c r="C11">
        <v>15.6</v>
      </c>
      <c r="D11">
        <v>11.2</v>
      </c>
      <c r="H11" s="61" t="s">
        <v>71</v>
      </c>
      <c r="I11">
        <v>104.7</v>
      </c>
      <c r="J11">
        <v>32.799999999999997</v>
      </c>
      <c r="N11" s="61" t="s">
        <v>71</v>
      </c>
      <c r="O11">
        <v>89.8</v>
      </c>
      <c r="P11">
        <v>52.9</v>
      </c>
    </row>
    <row r="12" spans="1:16" x14ac:dyDescent="0.2">
      <c r="B12" s="61" t="s">
        <v>74</v>
      </c>
      <c r="C12">
        <v>15.1</v>
      </c>
      <c r="D12">
        <v>10.5</v>
      </c>
      <c r="H12" s="61" t="s">
        <v>74</v>
      </c>
      <c r="I12">
        <v>118.3</v>
      </c>
      <c r="J12">
        <v>32.299999999999997</v>
      </c>
      <c r="N12" s="61" t="s">
        <v>74</v>
      </c>
      <c r="O12">
        <v>92.9</v>
      </c>
      <c r="P12">
        <v>52.5</v>
      </c>
    </row>
    <row r="14" spans="1:16" x14ac:dyDescent="0.2">
      <c r="A14" s="83" t="s">
        <v>85</v>
      </c>
      <c r="B14" s="84" t="s">
        <v>86</v>
      </c>
      <c r="C14" s="84" t="s">
        <v>68</v>
      </c>
      <c r="D14" s="84" t="s">
        <v>62</v>
      </c>
      <c r="G14" s="83" t="s">
        <v>89</v>
      </c>
      <c r="H14" s="84" t="s">
        <v>86</v>
      </c>
      <c r="I14" s="84" t="s">
        <v>68</v>
      </c>
      <c r="J14" s="84" t="s">
        <v>62</v>
      </c>
      <c r="M14" s="83" t="s">
        <v>90</v>
      </c>
      <c r="N14" s="84" t="s">
        <v>86</v>
      </c>
      <c r="O14" s="84" t="s">
        <v>68</v>
      </c>
      <c r="P14" s="84" t="s">
        <v>62</v>
      </c>
    </row>
    <row r="15" spans="1:16" x14ac:dyDescent="0.2">
      <c r="A15" s="61" t="s">
        <v>10</v>
      </c>
      <c r="B15" s="61" t="s">
        <v>71</v>
      </c>
      <c r="C15">
        <v>88.3</v>
      </c>
      <c r="D15">
        <v>59.8</v>
      </c>
      <c r="G15" s="61" t="s">
        <v>10</v>
      </c>
      <c r="H15" s="61" t="s">
        <v>71</v>
      </c>
      <c r="I15">
        <v>37.700000000000003</v>
      </c>
      <c r="J15">
        <v>21.7</v>
      </c>
      <c r="M15" s="61" t="s">
        <v>11</v>
      </c>
      <c r="N15" s="61" t="s">
        <v>71</v>
      </c>
      <c r="O15">
        <v>84</v>
      </c>
      <c r="P15">
        <v>15.2</v>
      </c>
    </row>
    <row r="16" spans="1:16" x14ac:dyDescent="0.2">
      <c r="A16" s="86" t="s">
        <v>91</v>
      </c>
      <c r="B16" s="61" t="s">
        <v>74</v>
      </c>
      <c r="C16">
        <v>90.1</v>
      </c>
      <c r="D16">
        <v>60.1</v>
      </c>
      <c r="H16" s="61" t="s">
        <v>74</v>
      </c>
      <c r="I16">
        <v>55.6</v>
      </c>
      <c r="J16">
        <v>23.8</v>
      </c>
      <c r="N16" s="61" t="s">
        <v>74</v>
      </c>
      <c r="O16">
        <v>104</v>
      </c>
      <c r="P16">
        <v>14.2</v>
      </c>
    </row>
    <row r="17" spans="1:16" x14ac:dyDescent="0.2">
      <c r="A17" s="86" t="s">
        <v>92</v>
      </c>
      <c r="B17" s="84" t="s">
        <v>42</v>
      </c>
      <c r="C17" s="84" t="s">
        <v>68</v>
      </c>
      <c r="D17" s="84" t="s">
        <v>62</v>
      </c>
      <c r="H17" s="84" t="s">
        <v>42</v>
      </c>
      <c r="I17" s="84" t="s">
        <v>68</v>
      </c>
      <c r="J17" s="84" t="s">
        <v>62</v>
      </c>
      <c r="N17" s="84" t="s">
        <v>42</v>
      </c>
      <c r="O17" s="84" t="s">
        <v>68</v>
      </c>
      <c r="P17" s="84" t="s">
        <v>62</v>
      </c>
    </row>
    <row r="18" spans="1:16" x14ac:dyDescent="0.2">
      <c r="B18" s="61" t="s">
        <v>71</v>
      </c>
      <c r="C18">
        <v>89.5</v>
      </c>
      <c r="D18">
        <v>60.2</v>
      </c>
      <c r="H18" s="61" t="s">
        <v>71</v>
      </c>
      <c r="I18">
        <v>36.200000000000003</v>
      </c>
      <c r="J18">
        <v>19.600000000000001</v>
      </c>
      <c r="N18" s="61" t="s">
        <v>71</v>
      </c>
      <c r="O18">
        <v>84</v>
      </c>
      <c r="P18">
        <v>15.9</v>
      </c>
    </row>
    <row r="19" spans="1:16" x14ac:dyDescent="0.2">
      <c r="B19" s="61" t="s">
        <v>74</v>
      </c>
      <c r="C19">
        <v>88.5</v>
      </c>
      <c r="D19">
        <v>60</v>
      </c>
      <c r="H19" s="61" t="s">
        <v>74</v>
      </c>
      <c r="I19">
        <v>49.9</v>
      </c>
      <c r="J19">
        <v>22.4</v>
      </c>
      <c r="N19" s="61" t="s">
        <v>74</v>
      </c>
      <c r="O19">
        <v>97.5</v>
      </c>
      <c r="P19">
        <v>18.8</v>
      </c>
    </row>
    <row r="21" spans="1:16" x14ac:dyDescent="0.2">
      <c r="A21" s="83" t="s">
        <v>85</v>
      </c>
      <c r="B21" s="84" t="s">
        <v>86</v>
      </c>
      <c r="C21" s="84" t="s">
        <v>68</v>
      </c>
      <c r="D21" s="84" t="s">
        <v>62</v>
      </c>
      <c r="G21" s="83" t="s">
        <v>89</v>
      </c>
      <c r="H21" s="84" t="s">
        <v>86</v>
      </c>
      <c r="I21" s="84" t="s">
        <v>68</v>
      </c>
      <c r="J21" s="84" t="s">
        <v>62</v>
      </c>
      <c r="M21" s="83" t="s">
        <v>90</v>
      </c>
      <c r="N21" s="84" t="s">
        <v>86</v>
      </c>
      <c r="O21" s="84" t="s">
        <v>68</v>
      </c>
      <c r="P21" s="84" t="s">
        <v>62</v>
      </c>
    </row>
    <row r="22" spans="1:16" x14ac:dyDescent="0.2">
      <c r="A22" s="61" t="s">
        <v>10</v>
      </c>
      <c r="B22" s="61" t="s">
        <v>71</v>
      </c>
      <c r="C22">
        <v>62.5</v>
      </c>
      <c r="D22">
        <v>65</v>
      </c>
      <c r="G22" s="61" t="s">
        <v>93</v>
      </c>
      <c r="H22" s="61" t="s">
        <v>71</v>
      </c>
      <c r="I22">
        <v>30.6</v>
      </c>
      <c r="J22">
        <v>22.6</v>
      </c>
      <c r="M22" s="61" t="s">
        <v>10</v>
      </c>
      <c r="N22" s="61" t="s">
        <v>71</v>
      </c>
      <c r="O22">
        <v>130</v>
      </c>
      <c r="P22">
        <v>13.3</v>
      </c>
    </row>
    <row r="23" spans="1:16" x14ac:dyDescent="0.2">
      <c r="A23" s="61" t="s">
        <v>94</v>
      </c>
      <c r="B23" s="61" t="s">
        <v>74</v>
      </c>
      <c r="C23">
        <v>63.9</v>
      </c>
      <c r="D23">
        <v>65.5</v>
      </c>
      <c r="H23" s="61" t="s">
        <v>74</v>
      </c>
      <c r="I23">
        <v>44.7</v>
      </c>
      <c r="J23">
        <v>28.1</v>
      </c>
      <c r="N23" s="61" t="s">
        <v>74</v>
      </c>
      <c r="O23">
        <v>148.5</v>
      </c>
      <c r="P23">
        <v>11.4</v>
      </c>
    </row>
    <row r="24" spans="1:16" x14ac:dyDescent="0.2">
      <c r="A24" s="61"/>
      <c r="B24" s="84" t="s">
        <v>42</v>
      </c>
      <c r="C24" s="84" t="s">
        <v>68</v>
      </c>
      <c r="D24" s="84" t="s">
        <v>62</v>
      </c>
      <c r="H24" s="84" t="s">
        <v>42</v>
      </c>
      <c r="I24" s="84" t="s">
        <v>68</v>
      </c>
      <c r="J24" s="84" t="s">
        <v>62</v>
      </c>
      <c r="N24" s="84" t="s">
        <v>42</v>
      </c>
      <c r="O24" s="84" t="s">
        <v>68</v>
      </c>
      <c r="P24" s="84" t="s">
        <v>62</v>
      </c>
    </row>
    <row r="25" spans="1:16" x14ac:dyDescent="0.2">
      <c r="B25" s="61" t="s">
        <v>71</v>
      </c>
      <c r="C25">
        <v>63.5</v>
      </c>
      <c r="D25">
        <v>65.5</v>
      </c>
      <c r="H25" s="61" t="s">
        <v>71</v>
      </c>
      <c r="I25">
        <v>30.1</v>
      </c>
      <c r="J25">
        <v>20.100000000000001</v>
      </c>
      <c r="N25" s="61" t="s">
        <v>71</v>
      </c>
      <c r="O25">
        <v>130.80000000000001</v>
      </c>
      <c r="P25">
        <v>15.2</v>
      </c>
    </row>
    <row r="26" spans="1:16" x14ac:dyDescent="0.2">
      <c r="B26" s="61" t="s">
        <v>74</v>
      </c>
      <c r="C26">
        <v>62.6</v>
      </c>
      <c r="D26">
        <v>65.3</v>
      </c>
      <c r="H26" s="61" t="s">
        <v>74</v>
      </c>
      <c r="I26">
        <v>40.799999999999997</v>
      </c>
      <c r="J26">
        <v>25.1</v>
      </c>
      <c r="N26" s="61" t="s">
        <v>74</v>
      </c>
      <c r="O26">
        <v>141.9</v>
      </c>
      <c r="P26">
        <v>16.7</v>
      </c>
    </row>
    <row r="28" spans="1:16" x14ac:dyDescent="0.2">
      <c r="A28" s="83" t="s">
        <v>85</v>
      </c>
      <c r="B28" s="84" t="s">
        <v>86</v>
      </c>
      <c r="C28" s="84" t="s">
        <v>68</v>
      </c>
      <c r="D28" s="84" t="s">
        <v>62</v>
      </c>
      <c r="M28" s="83" t="s">
        <v>90</v>
      </c>
      <c r="N28" s="84" t="s">
        <v>86</v>
      </c>
      <c r="O28" s="84" t="s">
        <v>68</v>
      </c>
      <c r="P28" s="84" t="s">
        <v>62</v>
      </c>
    </row>
    <row r="29" spans="1:16" x14ac:dyDescent="0.2">
      <c r="A29" s="61" t="s">
        <v>10</v>
      </c>
      <c r="B29" s="61" t="s">
        <v>71</v>
      </c>
      <c r="C29">
        <v>48.1</v>
      </c>
      <c r="D29">
        <v>58.9</v>
      </c>
      <c r="G29" s="83" t="s">
        <v>95</v>
      </c>
      <c r="H29" s="84" t="s">
        <v>86</v>
      </c>
      <c r="I29" s="84" t="s">
        <v>68</v>
      </c>
      <c r="J29" s="84" t="s">
        <v>62</v>
      </c>
      <c r="M29" s="61" t="s">
        <v>96</v>
      </c>
      <c r="N29" s="61" t="s">
        <v>71</v>
      </c>
      <c r="O29">
        <v>107</v>
      </c>
      <c r="P29">
        <v>27.1</v>
      </c>
    </row>
    <row r="30" spans="1:16" x14ac:dyDescent="0.2">
      <c r="A30" s="61" t="s">
        <v>94</v>
      </c>
      <c r="B30" s="61" t="s">
        <v>74</v>
      </c>
      <c r="C30">
        <v>50.1</v>
      </c>
      <c r="D30">
        <v>59</v>
      </c>
      <c r="G30" s="85" t="s">
        <v>97</v>
      </c>
      <c r="H30" s="61" t="s">
        <v>71</v>
      </c>
      <c r="I30">
        <v>-0.9</v>
      </c>
      <c r="J30">
        <v>1.1000000000000001</v>
      </c>
      <c r="N30" s="61" t="s">
        <v>74</v>
      </c>
      <c r="O30">
        <v>126.3</v>
      </c>
      <c r="P30">
        <v>25.8</v>
      </c>
    </row>
    <row r="31" spans="1:16" x14ac:dyDescent="0.2">
      <c r="A31" s="87" t="s">
        <v>98</v>
      </c>
      <c r="B31" s="84" t="s">
        <v>42</v>
      </c>
      <c r="C31" s="84" t="s">
        <v>68</v>
      </c>
      <c r="D31" s="84" t="s">
        <v>62</v>
      </c>
      <c r="G31" s="85" t="s">
        <v>99</v>
      </c>
      <c r="H31" s="61" t="s">
        <v>74</v>
      </c>
      <c r="I31">
        <v>-0.3</v>
      </c>
      <c r="J31">
        <v>0.7</v>
      </c>
      <c r="N31" s="84" t="s">
        <v>42</v>
      </c>
      <c r="O31" s="84" t="s">
        <v>68</v>
      </c>
      <c r="P31" s="84" t="s">
        <v>62</v>
      </c>
    </row>
    <row r="32" spans="1:16" x14ac:dyDescent="0.2">
      <c r="A32" s="61" t="s">
        <v>11</v>
      </c>
      <c r="B32" s="61" t="s">
        <v>71</v>
      </c>
      <c r="C32">
        <v>49.1</v>
      </c>
      <c r="D32">
        <v>59.3</v>
      </c>
      <c r="H32" s="84" t="s">
        <v>77</v>
      </c>
      <c r="I32" s="84" t="s">
        <v>68</v>
      </c>
      <c r="J32" s="84" t="s">
        <v>62</v>
      </c>
      <c r="N32" s="61" t="s">
        <v>71</v>
      </c>
      <c r="O32">
        <v>107.4</v>
      </c>
      <c r="P32">
        <v>28.2</v>
      </c>
    </row>
    <row r="33" spans="2:16" x14ac:dyDescent="0.2">
      <c r="B33" s="61" t="s">
        <v>74</v>
      </c>
      <c r="C33">
        <v>48.4</v>
      </c>
      <c r="D33">
        <v>59.1</v>
      </c>
      <c r="H33" s="61" t="s">
        <v>71</v>
      </c>
      <c r="I33">
        <v>-1.4</v>
      </c>
      <c r="J33">
        <v>1</v>
      </c>
      <c r="N33" s="61" t="s">
        <v>74</v>
      </c>
      <c r="O33">
        <v>119.7</v>
      </c>
      <c r="P33">
        <v>28.5</v>
      </c>
    </row>
    <row r="34" spans="2:16" x14ac:dyDescent="0.2">
      <c r="H34" s="61" t="s">
        <v>74</v>
      </c>
      <c r="I34">
        <v>-0.6</v>
      </c>
      <c r="J34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D3A2-1913-964D-8D0E-B39BBDC4F7B8}">
  <dimension ref="A1:O23"/>
  <sheetViews>
    <sheetView zoomScale="117" zoomScaleNormal="11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baseColWidth="10" defaultColWidth="9.1640625" defaultRowHeight="16" x14ac:dyDescent="0.2"/>
  <cols>
    <col min="1" max="1" width="39.6640625" style="6" customWidth="1"/>
    <col min="2" max="2" width="12.83203125" style="6" customWidth="1"/>
    <col min="3" max="3" width="9.1640625" style="1"/>
    <col min="4" max="4" width="10.83203125" style="1" customWidth="1"/>
    <col min="5" max="5" width="10.33203125" style="1" customWidth="1"/>
    <col min="6" max="6" width="8.5" style="1" customWidth="1"/>
    <col min="7" max="7" width="11.33203125" style="1" customWidth="1"/>
    <col min="8" max="8" width="8" style="1" customWidth="1"/>
    <col min="9" max="9" width="13" style="1" customWidth="1"/>
    <col min="10" max="10" width="7.83203125" style="1" customWidth="1"/>
    <col min="11" max="11" width="8" style="1" customWidth="1"/>
    <col min="12" max="12" width="11.83203125" style="1" customWidth="1"/>
    <col min="13" max="13" width="14.33203125" style="1" customWidth="1"/>
    <col min="14" max="14" width="14.83203125" style="1" customWidth="1"/>
    <col min="15" max="15" width="16.33203125" style="1" customWidth="1"/>
    <col min="16" max="16" width="54.6640625" style="1" customWidth="1"/>
    <col min="17" max="16384" width="9.1640625" style="1"/>
  </cols>
  <sheetData>
    <row r="1" spans="1:15" x14ac:dyDescent="0.2">
      <c r="B1" s="26"/>
      <c r="C1" s="96" t="s">
        <v>41</v>
      </c>
      <c r="D1" s="97"/>
      <c r="E1" s="97"/>
      <c r="F1" s="97"/>
      <c r="G1" s="98"/>
      <c r="H1" s="106" t="s">
        <v>42</v>
      </c>
      <c r="I1" s="107"/>
      <c r="J1" s="107"/>
      <c r="K1" s="107"/>
      <c r="L1" s="108"/>
      <c r="M1" s="6"/>
      <c r="N1" s="2"/>
      <c r="O1" s="6"/>
    </row>
    <row r="2" spans="1:15" x14ac:dyDescent="0.2">
      <c r="A2" s="14" t="s">
        <v>8</v>
      </c>
      <c r="B2" s="27"/>
      <c r="C2" s="109" t="s">
        <v>4</v>
      </c>
      <c r="D2" s="110"/>
      <c r="E2" s="109" t="s">
        <v>5</v>
      </c>
      <c r="F2" s="110"/>
      <c r="G2" s="15"/>
      <c r="H2" s="104" t="s">
        <v>4</v>
      </c>
      <c r="I2" s="105"/>
      <c r="J2" s="104" t="s">
        <v>5</v>
      </c>
      <c r="K2" s="105"/>
      <c r="L2" s="16"/>
      <c r="M2" s="6"/>
      <c r="N2" s="3"/>
      <c r="O2" s="6"/>
    </row>
    <row r="3" spans="1:15" x14ac:dyDescent="0.2">
      <c r="A3" s="13" t="s">
        <v>20</v>
      </c>
      <c r="B3" s="13" t="s">
        <v>12</v>
      </c>
      <c r="C3" s="4" t="s">
        <v>1</v>
      </c>
      <c r="D3" s="4" t="s">
        <v>2</v>
      </c>
      <c r="E3" s="4" t="s">
        <v>1</v>
      </c>
      <c r="F3" s="4" t="s">
        <v>2</v>
      </c>
      <c r="G3" s="4" t="s">
        <v>3</v>
      </c>
      <c r="H3" s="17" t="s">
        <v>1</v>
      </c>
      <c r="I3" s="17" t="s">
        <v>2</v>
      </c>
      <c r="J3" s="17" t="s">
        <v>1</v>
      </c>
      <c r="K3" s="17" t="s">
        <v>2</v>
      </c>
      <c r="L3" s="17" t="s">
        <v>3</v>
      </c>
      <c r="M3" s="7" t="s">
        <v>7</v>
      </c>
      <c r="N3" s="7" t="s">
        <v>6</v>
      </c>
      <c r="O3" s="8"/>
    </row>
    <row r="4" spans="1:15" ht="17" x14ac:dyDescent="0.2">
      <c r="A4" s="28" t="s">
        <v>21</v>
      </c>
      <c r="B4" s="28" t="s">
        <v>13</v>
      </c>
      <c r="C4" s="33">
        <v>48.1</v>
      </c>
      <c r="D4" s="34">
        <v>58.9</v>
      </c>
      <c r="E4" s="33">
        <v>50.1</v>
      </c>
      <c r="F4" s="34">
        <v>59</v>
      </c>
      <c r="G4" s="45">
        <v>64</v>
      </c>
      <c r="H4" s="35">
        <v>49.1</v>
      </c>
      <c r="I4" s="36">
        <v>59.3</v>
      </c>
      <c r="J4" s="35">
        <v>48.4</v>
      </c>
      <c r="K4" s="36">
        <v>59.1</v>
      </c>
      <c r="L4" s="46">
        <v>60</v>
      </c>
      <c r="M4" s="5">
        <f>(E4*100)/C4</f>
        <v>104.15800415800416</v>
      </c>
      <c r="N4" s="5">
        <f>(J4*100)/H4</f>
        <v>98.574338085539708</v>
      </c>
      <c r="O4" s="5">
        <f>M4-N4</f>
        <v>5.5836660724644531</v>
      </c>
    </row>
    <row r="5" spans="1:15" ht="17" x14ac:dyDescent="0.2">
      <c r="A5" s="28" t="s">
        <v>22</v>
      </c>
      <c r="B5" s="28" t="s">
        <v>13</v>
      </c>
      <c r="C5" s="10">
        <v>8</v>
      </c>
      <c r="D5" s="12">
        <v>4.5</v>
      </c>
      <c r="E5" s="10">
        <v>4</v>
      </c>
      <c r="F5" s="12">
        <v>6.3</v>
      </c>
      <c r="G5" s="10">
        <v>15</v>
      </c>
      <c r="H5" s="18">
        <v>5.7</v>
      </c>
      <c r="I5" s="19">
        <v>6.5</v>
      </c>
      <c r="J5" s="18">
        <v>2.4</v>
      </c>
      <c r="K5" s="19">
        <v>9.1</v>
      </c>
      <c r="L5" s="18">
        <v>15</v>
      </c>
      <c r="M5" s="5">
        <f t="shared" ref="M5:M15" si="0">(E5*100)/C5</f>
        <v>50</v>
      </c>
      <c r="N5" s="5">
        <f t="shared" ref="N5:N15" si="1">(J5*100)/H5</f>
        <v>42.105263157894733</v>
      </c>
      <c r="O5" s="5">
        <f t="shared" ref="O5:O15" si="2">M5-N5</f>
        <v>7.8947368421052673</v>
      </c>
    </row>
    <row r="6" spans="1:15" ht="17" x14ac:dyDescent="0.2">
      <c r="A6" s="28" t="s">
        <v>23</v>
      </c>
      <c r="B6" s="28" t="s">
        <v>13</v>
      </c>
      <c r="C6" s="33">
        <v>100.7</v>
      </c>
      <c r="D6" s="34">
        <v>36.6</v>
      </c>
      <c r="E6" s="33">
        <v>122</v>
      </c>
      <c r="F6" s="34">
        <v>35.4</v>
      </c>
      <c r="G6" s="45">
        <v>14</v>
      </c>
      <c r="H6" s="35">
        <v>104.7</v>
      </c>
      <c r="I6" s="36">
        <v>32.799999999999997</v>
      </c>
      <c r="J6" s="35">
        <v>118.3</v>
      </c>
      <c r="K6" s="36">
        <v>32.299999999999997</v>
      </c>
      <c r="L6" s="46">
        <v>13</v>
      </c>
      <c r="M6" s="5">
        <f t="shared" si="0"/>
        <v>121.15193644488579</v>
      </c>
      <c r="N6" s="5">
        <f t="shared" si="1"/>
        <v>112.98949379178605</v>
      </c>
      <c r="O6" s="5">
        <f t="shared" si="2"/>
        <v>8.1624426530997454</v>
      </c>
    </row>
    <row r="7" spans="1:15" ht="51" x14ac:dyDescent="0.2">
      <c r="A7" s="28" t="s">
        <v>32</v>
      </c>
      <c r="B7" s="28" t="s">
        <v>35</v>
      </c>
      <c r="C7" s="37">
        <v>-0.9</v>
      </c>
      <c r="D7" s="38">
        <v>1.1000000000000001</v>
      </c>
      <c r="E7" s="37">
        <v>-0.3</v>
      </c>
      <c r="F7" s="38">
        <v>0.7</v>
      </c>
      <c r="G7" s="47">
        <v>28</v>
      </c>
      <c r="H7" s="39">
        <v>-1.4</v>
      </c>
      <c r="I7" s="40">
        <v>1</v>
      </c>
      <c r="J7" s="39">
        <v>-0.6</v>
      </c>
      <c r="K7" s="40">
        <v>0.7</v>
      </c>
      <c r="L7" s="48">
        <v>28</v>
      </c>
      <c r="M7" s="5">
        <f t="shared" si="0"/>
        <v>33.333333333333336</v>
      </c>
      <c r="N7" s="5">
        <f t="shared" si="1"/>
        <v>42.857142857142861</v>
      </c>
      <c r="O7" s="5">
        <f t="shared" si="2"/>
        <v>-9.5238095238095255</v>
      </c>
    </row>
    <row r="8" spans="1:15" ht="17" x14ac:dyDescent="0.2">
      <c r="A8" s="28" t="s">
        <v>24</v>
      </c>
      <c r="B8" s="55" t="s">
        <v>14</v>
      </c>
      <c r="C8" s="10">
        <v>39.6</v>
      </c>
      <c r="D8" s="12">
        <v>4.2</v>
      </c>
      <c r="E8" s="10">
        <v>40</v>
      </c>
      <c r="F8" s="12">
        <v>4.8</v>
      </c>
      <c r="G8" s="10">
        <v>7</v>
      </c>
      <c r="H8" s="18">
        <v>38.1</v>
      </c>
      <c r="I8" s="19">
        <v>7.2</v>
      </c>
      <c r="J8" s="18">
        <v>40</v>
      </c>
      <c r="K8" s="19">
        <v>7.2</v>
      </c>
      <c r="L8" s="18">
        <v>7</v>
      </c>
      <c r="M8" s="5">
        <f t="shared" si="0"/>
        <v>101.01010101010101</v>
      </c>
      <c r="N8" s="5">
        <f t="shared" si="1"/>
        <v>104.98687664041995</v>
      </c>
      <c r="O8" s="5">
        <f t="shared" si="2"/>
        <v>-3.9767756303189401</v>
      </c>
    </row>
    <row r="9" spans="1:15" ht="17" x14ac:dyDescent="0.2">
      <c r="A9" s="28" t="s">
        <v>25</v>
      </c>
      <c r="B9" s="28" t="s">
        <v>13</v>
      </c>
      <c r="C9" s="10">
        <v>104</v>
      </c>
      <c r="D9" s="12">
        <v>17</v>
      </c>
      <c r="E9" s="10">
        <v>111.8</v>
      </c>
      <c r="F9" s="12">
        <v>21.4</v>
      </c>
      <c r="G9" s="10">
        <v>20</v>
      </c>
      <c r="H9" s="18">
        <v>102.1</v>
      </c>
      <c r="I9" s="19">
        <v>14.5</v>
      </c>
      <c r="J9" s="18">
        <v>121.6</v>
      </c>
      <c r="K9" s="19">
        <v>15.3</v>
      </c>
      <c r="L9" s="18">
        <v>20</v>
      </c>
      <c r="M9" s="5">
        <f t="shared" si="0"/>
        <v>107.5</v>
      </c>
      <c r="N9" s="5">
        <f t="shared" si="1"/>
        <v>119.09892262487757</v>
      </c>
      <c r="O9" s="5">
        <f t="shared" si="2"/>
        <v>-11.598922624877574</v>
      </c>
    </row>
    <row r="10" spans="1:15" x14ac:dyDescent="0.2">
      <c r="A10" s="25" t="s">
        <v>26</v>
      </c>
      <c r="B10" s="25" t="s">
        <v>13</v>
      </c>
      <c r="C10" s="33">
        <v>30.6</v>
      </c>
      <c r="D10" s="34">
        <v>22.6</v>
      </c>
      <c r="E10" s="33">
        <v>44.7</v>
      </c>
      <c r="F10" s="34">
        <v>28.1</v>
      </c>
      <c r="G10" s="45">
        <v>12</v>
      </c>
      <c r="H10" s="35">
        <v>30.1</v>
      </c>
      <c r="I10" s="36">
        <v>20.100000000000001</v>
      </c>
      <c r="J10" s="35">
        <v>40.799999999999997</v>
      </c>
      <c r="K10" s="36">
        <v>25.1</v>
      </c>
      <c r="L10" s="46">
        <v>12</v>
      </c>
      <c r="M10" s="5">
        <f t="shared" si="0"/>
        <v>146.07843137254901</v>
      </c>
      <c r="N10" s="5">
        <f t="shared" si="1"/>
        <v>135.54817275747507</v>
      </c>
      <c r="O10" s="5">
        <f t="shared" si="2"/>
        <v>10.530258615073933</v>
      </c>
    </row>
    <row r="11" spans="1:15" ht="17" x14ac:dyDescent="0.2">
      <c r="A11" s="28" t="s">
        <v>36</v>
      </c>
      <c r="B11" s="25" t="s">
        <v>13</v>
      </c>
      <c r="C11" s="6">
        <v>-29.7</v>
      </c>
      <c r="D11" s="6">
        <v>6.8</v>
      </c>
      <c r="E11" s="6">
        <v>-16.899999999999999</v>
      </c>
      <c r="F11" s="6">
        <v>6.8</v>
      </c>
      <c r="G11" s="6">
        <v>24</v>
      </c>
      <c r="H11" s="16">
        <v>-31</v>
      </c>
      <c r="I11" s="16">
        <v>7.3</v>
      </c>
      <c r="J11" s="16">
        <v>-18.899999999999999</v>
      </c>
      <c r="K11" s="16">
        <v>6.8</v>
      </c>
      <c r="L11" s="16">
        <v>21</v>
      </c>
      <c r="M11" s="5">
        <f t="shared" si="0"/>
        <v>56.9023569023569</v>
      </c>
      <c r="N11" s="5">
        <f t="shared" si="1"/>
        <v>60.967741935483865</v>
      </c>
      <c r="O11" s="5">
        <f t="shared" si="2"/>
        <v>-4.0653850331269652</v>
      </c>
    </row>
    <row r="12" spans="1:15" ht="17" x14ac:dyDescent="0.2">
      <c r="A12" s="25" t="s">
        <v>27</v>
      </c>
      <c r="B12" s="28" t="s">
        <v>13</v>
      </c>
      <c r="C12" s="37">
        <v>90</v>
      </c>
      <c r="D12" s="38">
        <v>52.1</v>
      </c>
      <c r="E12" s="37">
        <v>93.1</v>
      </c>
      <c r="F12" s="38">
        <v>53.2</v>
      </c>
      <c r="G12" s="47">
        <v>9</v>
      </c>
      <c r="H12" s="39">
        <v>89.8</v>
      </c>
      <c r="I12" s="40">
        <v>52.9</v>
      </c>
      <c r="J12" s="39">
        <v>92.9</v>
      </c>
      <c r="K12" s="40">
        <v>52.5</v>
      </c>
      <c r="L12" s="48">
        <v>8</v>
      </c>
      <c r="M12" s="5">
        <f t="shared" si="0"/>
        <v>103.44444444444444</v>
      </c>
      <c r="N12" s="5">
        <f t="shared" si="1"/>
        <v>103.4521158129176</v>
      </c>
      <c r="O12" s="5">
        <f t="shared" si="2"/>
        <v>-7.6713684731544163E-3</v>
      </c>
    </row>
    <row r="13" spans="1:15" ht="17" x14ac:dyDescent="0.2">
      <c r="A13" s="29" t="s">
        <v>28</v>
      </c>
      <c r="B13" s="55" t="s">
        <v>14</v>
      </c>
      <c r="C13" s="6">
        <v>30</v>
      </c>
      <c r="D13" s="6">
        <v>2</v>
      </c>
      <c r="E13" s="6">
        <v>36</v>
      </c>
      <c r="F13" s="6">
        <v>3</v>
      </c>
      <c r="G13" s="6">
        <v>20</v>
      </c>
      <c r="H13" s="16">
        <v>32</v>
      </c>
      <c r="I13" s="30">
        <v>3</v>
      </c>
      <c r="J13" s="16">
        <v>43</v>
      </c>
      <c r="K13" s="30">
        <v>2</v>
      </c>
      <c r="L13" s="16">
        <v>20</v>
      </c>
      <c r="M13" s="5">
        <f t="shared" si="0"/>
        <v>120</v>
      </c>
      <c r="N13" s="5">
        <f t="shared" si="1"/>
        <v>134.375</v>
      </c>
      <c r="O13" s="5">
        <f t="shared" si="2"/>
        <v>-14.375</v>
      </c>
    </row>
    <row r="14" spans="1:15" x14ac:dyDescent="0.2">
      <c r="A14" s="25" t="s">
        <v>29</v>
      </c>
      <c r="B14" s="25" t="s">
        <v>13</v>
      </c>
      <c r="C14" s="41">
        <v>107</v>
      </c>
      <c r="D14" s="41">
        <v>27.1</v>
      </c>
      <c r="E14" s="41">
        <v>126.3</v>
      </c>
      <c r="F14" s="41">
        <v>25.8</v>
      </c>
      <c r="G14" s="49">
        <v>11</v>
      </c>
      <c r="H14" s="39">
        <v>107.4</v>
      </c>
      <c r="I14" s="39">
        <v>28.2</v>
      </c>
      <c r="J14" s="39">
        <v>119.7</v>
      </c>
      <c r="K14" s="39">
        <v>28.5</v>
      </c>
      <c r="L14" s="48">
        <v>24</v>
      </c>
      <c r="M14" s="5">
        <f t="shared" si="0"/>
        <v>118.03738317757009</v>
      </c>
      <c r="N14" s="5">
        <f t="shared" si="1"/>
        <v>111.45251396648044</v>
      </c>
      <c r="O14" s="5">
        <f t="shared" si="2"/>
        <v>6.5848692110896536</v>
      </c>
    </row>
    <row r="15" spans="1:15" x14ac:dyDescent="0.2">
      <c r="C15" s="6"/>
      <c r="D15" s="6"/>
      <c r="E15" s="6"/>
      <c r="F15" s="6"/>
      <c r="G15" s="57">
        <f>SUM(G4:G14)</f>
        <v>224</v>
      </c>
      <c r="H15" s="16"/>
      <c r="I15" s="16"/>
      <c r="J15" s="16"/>
      <c r="K15" s="16"/>
      <c r="L15" s="58">
        <f>SUM(L4:L14)</f>
        <v>228</v>
      </c>
      <c r="M15" s="5" t="e">
        <f t="shared" si="0"/>
        <v>#DIV/0!</v>
      </c>
      <c r="N15" s="5" t="e">
        <f t="shared" si="1"/>
        <v>#DIV/0!</v>
      </c>
      <c r="O15" s="5" t="e">
        <f t="shared" si="2"/>
        <v>#DIV/0!</v>
      </c>
    </row>
    <row r="17" spans="1:8" x14ac:dyDescent="0.2">
      <c r="G17" s="59" t="s">
        <v>46</v>
      </c>
      <c r="H17" s="60">
        <f>SUM(G15:L15)</f>
        <v>452</v>
      </c>
    </row>
    <row r="20" spans="1:8" x14ac:dyDescent="0.2">
      <c r="A20" s="9"/>
    </row>
    <row r="21" spans="1:8" x14ac:dyDescent="0.2">
      <c r="A21" s="9"/>
    </row>
    <row r="22" spans="1:8" x14ac:dyDescent="0.2">
      <c r="A22" s="9"/>
    </row>
    <row r="23" spans="1:8" x14ac:dyDescent="0.2">
      <c r="A23" s="9"/>
    </row>
  </sheetData>
  <mergeCells count="6">
    <mergeCell ref="C1:G1"/>
    <mergeCell ref="H1:L1"/>
    <mergeCell ref="C2:D2"/>
    <mergeCell ref="E2:F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7FA4-693F-1A43-827D-97628696BCE4}">
  <dimension ref="A1:P23"/>
  <sheetViews>
    <sheetView zoomScale="117" zoomScaleNormal="11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3" sqref="A23"/>
    </sheetView>
  </sheetViews>
  <sheetFormatPr baseColWidth="10" defaultColWidth="9.1640625" defaultRowHeight="16" x14ac:dyDescent="0.2"/>
  <cols>
    <col min="1" max="1" width="39.6640625" style="6" customWidth="1"/>
    <col min="2" max="2" width="13.5" style="6" customWidth="1"/>
    <col min="3" max="3" width="12.83203125" style="6" customWidth="1"/>
    <col min="4" max="4" width="9.1640625" style="1"/>
    <col min="5" max="5" width="10.83203125" style="1" customWidth="1"/>
    <col min="6" max="6" width="10.33203125" style="1" customWidth="1"/>
    <col min="7" max="7" width="8.5" style="1" customWidth="1"/>
    <col min="8" max="8" width="11.33203125" style="1" customWidth="1"/>
    <col min="9" max="9" width="8" style="1" customWidth="1"/>
    <col min="10" max="10" width="13" style="1" customWidth="1"/>
    <col min="11" max="11" width="7.83203125" style="1" customWidth="1"/>
    <col min="12" max="12" width="8" style="1" customWidth="1"/>
    <col min="13" max="13" width="11.83203125" style="1" customWidth="1"/>
    <col min="14" max="14" width="14.33203125" style="1" customWidth="1"/>
    <col min="15" max="15" width="14.83203125" style="1" customWidth="1"/>
    <col min="16" max="16" width="16.33203125" style="1" customWidth="1"/>
    <col min="17" max="17" width="54.6640625" style="1" customWidth="1"/>
    <col min="18" max="16384" width="9.1640625" style="1"/>
  </cols>
  <sheetData>
    <row r="1" spans="1:16" x14ac:dyDescent="0.2">
      <c r="B1" s="26"/>
      <c r="C1" s="26"/>
      <c r="D1" s="96" t="s">
        <v>41</v>
      </c>
      <c r="E1" s="97"/>
      <c r="F1" s="97"/>
      <c r="G1" s="97"/>
      <c r="H1" s="98"/>
      <c r="I1" s="106" t="s">
        <v>42</v>
      </c>
      <c r="J1" s="107"/>
      <c r="K1" s="107"/>
      <c r="L1" s="107"/>
      <c r="M1" s="108"/>
      <c r="N1" s="6"/>
      <c r="O1" s="2"/>
      <c r="P1" s="6"/>
    </row>
    <row r="2" spans="1:16" x14ac:dyDescent="0.2">
      <c r="A2" s="14" t="s">
        <v>8</v>
      </c>
      <c r="B2" s="27"/>
      <c r="C2" s="27"/>
      <c r="D2" s="109" t="s">
        <v>4</v>
      </c>
      <c r="E2" s="110"/>
      <c r="F2" s="109" t="s">
        <v>5</v>
      </c>
      <c r="G2" s="110"/>
      <c r="H2" s="15"/>
      <c r="I2" s="104" t="s">
        <v>4</v>
      </c>
      <c r="J2" s="105"/>
      <c r="K2" s="104" t="s">
        <v>5</v>
      </c>
      <c r="L2" s="105"/>
      <c r="M2" s="16"/>
      <c r="N2" s="6"/>
      <c r="O2" s="3"/>
      <c r="P2" s="6"/>
    </row>
    <row r="3" spans="1:16" x14ac:dyDescent="0.2">
      <c r="A3" s="13" t="s">
        <v>20</v>
      </c>
      <c r="B3" s="13" t="s">
        <v>15</v>
      </c>
      <c r="C3" s="13" t="s">
        <v>12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3</v>
      </c>
      <c r="I3" s="17" t="s">
        <v>1</v>
      </c>
      <c r="J3" s="17" t="s">
        <v>2</v>
      </c>
      <c r="K3" s="17" t="s">
        <v>1</v>
      </c>
      <c r="L3" s="17" t="s">
        <v>2</v>
      </c>
      <c r="M3" s="17" t="s">
        <v>3</v>
      </c>
      <c r="N3" s="7" t="s">
        <v>7</v>
      </c>
      <c r="O3" s="7" t="s">
        <v>6</v>
      </c>
      <c r="P3" s="8"/>
    </row>
    <row r="4" spans="1:16" ht="17" x14ac:dyDescent="0.2">
      <c r="A4" s="28" t="s">
        <v>21</v>
      </c>
      <c r="B4" s="52" t="s">
        <v>16</v>
      </c>
      <c r="C4" s="28" t="s">
        <v>13</v>
      </c>
      <c r="D4" s="33">
        <v>48.1</v>
      </c>
      <c r="E4" s="34">
        <v>58.9</v>
      </c>
      <c r="F4" s="33">
        <v>50.1</v>
      </c>
      <c r="G4" s="34">
        <v>59</v>
      </c>
      <c r="H4" s="45">
        <v>64</v>
      </c>
      <c r="I4" s="35">
        <v>49.1</v>
      </c>
      <c r="J4" s="36">
        <v>59.3</v>
      </c>
      <c r="K4" s="35">
        <v>48.4</v>
      </c>
      <c r="L4" s="36">
        <v>59.1</v>
      </c>
      <c r="M4" s="46">
        <v>60</v>
      </c>
      <c r="N4" s="5">
        <f>(F4*100)/D4</f>
        <v>104.15800415800416</v>
      </c>
      <c r="O4" s="5">
        <f>(K4*100)/I4</f>
        <v>98.574338085539708</v>
      </c>
      <c r="P4" s="5">
        <f>N4-O4</f>
        <v>5.5836660724644531</v>
      </c>
    </row>
    <row r="5" spans="1:16" ht="17" x14ac:dyDescent="0.2">
      <c r="A5" s="28" t="s">
        <v>22</v>
      </c>
      <c r="B5" s="50" t="s">
        <v>18</v>
      </c>
      <c r="C5" s="28" t="s">
        <v>13</v>
      </c>
      <c r="D5" s="10">
        <v>8</v>
      </c>
      <c r="E5" s="12">
        <v>4.5</v>
      </c>
      <c r="F5" s="10">
        <v>4</v>
      </c>
      <c r="G5" s="12">
        <v>6.3</v>
      </c>
      <c r="H5" s="10">
        <v>15</v>
      </c>
      <c r="I5" s="18">
        <v>5.7</v>
      </c>
      <c r="J5" s="19">
        <v>6.5</v>
      </c>
      <c r="K5" s="18">
        <v>2.4</v>
      </c>
      <c r="L5" s="19">
        <v>9.1</v>
      </c>
      <c r="M5" s="18">
        <v>15</v>
      </c>
      <c r="N5" s="5">
        <f t="shared" ref="N5:N15" si="0">(F5*100)/D5</f>
        <v>50</v>
      </c>
      <c r="O5" s="5">
        <f t="shared" ref="O5:O15" si="1">(K5*100)/I5</f>
        <v>42.105263157894733</v>
      </c>
      <c r="P5" s="5">
        <f t="shared" ref="P5:P15" si="2">N5-O5</f>
        <v>7.8947368421052673</v>
      </c>
    </row>
    <row r="6" spans="1:16" ht="17" x14ac:dyDescent="0.2">
      <c r="A6" s="28" t="s">
        <v>23</v>
      </c>
      <c r="B6" s="32" t="s">
        <v>17</v>
      </c>
      <c r="C6" s="28" t="s">
        <v>13</v>
      </c>
      <c r="D6" s="33">
        <v>100.7</v>
      </c>
      <c r="E6" s="34">
        <v>36.6</v>
      </c>
      <c r="F6" s="33">
        <v>122</v>
      </c>
      <c r="G6" s="34">
        <v>35.4</v>
      </c>
      <c r="H6" s="45">
        <v>14</v>
      </c>
      <c r="I6" s="35">
        <v>104.7</v>
      </c>
      <c r="J6" s="36">
        <v>32.799999999999997</v>
      </c>
      <c r="K6" s="35">
        <v>118.3</v>
      </c>
      <c r="L6" s="36">
        <v>32.299999999999997</v>
      </c>
      <c r="M6" s="46">
        <v>13</v>
      </c>
      <c r="N6" s="5">
        <f t="shared" si="0"/>
        <v>121.15193644488579</v>
      </c>
      <c r="O6" s="5">
        <f t="shared" si="1"/>
        <v>112.98949379178605</v>
      </c>
      <c r="P6" s="5">
        <f t="shared" si="2"/>
        <v>8.1624426530997454</v>
      </c>
    </row>
    <row r="7" spans="1:16" ht="51" x14ac:dyDescent="0.2">
      <c r="A7" s="28" t="s">
        <v>32</v>
      </c>
      <c r="B7" s="52" t="s">
        <v>16</v>
      </c>
      <c r="C7" s="28" t="s">
        <v>35</v>
      </c>
      <c r="D7" s="37">
        <v>-0.9</v>
      </c>
      <c r="E7" s="38">
        <v>1.1000000000000001</v>
      </c>
      <c r="F7" s="37">
        <v>-0.3</v>
      </c>
      <c r="G7" s="38">
        <v>0.7</v>
      </c>
      <c r="H7" s="47">
        <v>28</v>
      </c>
      <c r="I7" s="39">
        <v>-1.4</v>
      </c>
      <c r="J7" s="40">
        <v>1</v>
      </c>
      <c r="K7" s="39">
        <v>-0.6</v>
      </c>
      <c r="L7" s="40">
        <v>0.7</v>
      </c>
      <c r="M7" s="48">
        <v>28</v>
      </c>
      <c r="N7" s="5">
        <f t="shared" ref="N7" si="3">(F7*100)/D7</f>
        <v>33.333333333333336</v>
      </c>
      <c r="O7" s="5">
        <f t="shared" ref="O7" si="4">(K7*100)/I7</f>
        <v>42.857142857142861</v>
      </c>
      <c r="P7" s="5">
        <f t="shared" ref="P7" si="5">N7-O7</f>
        <v>-9.5238095238095255</v>
      </c>
    </row>
    <row r="8" spans="1:16" ht="17" x14ac:dyDescent="0.2">
      <c r="A8" s="28" t="s">
        <v>24</v>
      </c>
      <c r="B8" s="52" t="s">
        <v>16</v>
      </c>
      <c r="C8" s="55" t="s">
        <v>14</v>
      </c>
      <c r="D8" s="10">
        <v>39.6</v>
      </c>
      <c r="E8" s="12">
        <v>4.2</v>
      </c>
      <c r="F8" s="10">
        <v>40</v>
      </c>
      <c r="G8" s="12">
        <v>4.8</v>
      </c>
      <c r="H8" s="10">
        <v>7</v>
      </c>
      <c r="I8" s="18">
        <v>38.1</v>
      </c>
      <c r="J8" s="19">
        <v>7.2</v>
      </c>
      <c r="K8" s="18">
        <v>40</v>
      </c>
      <c r="L8" s="19">
        <v>7.2</v>
      </c>
      <c r="M8" s="18">
        <v>7</v>
      </c>
      <c r="N8" s="5">
        <f t="shared" si="0"/>
        <v>101.01010101010101</v>
      </c>
      <c r="O8" s="5">
        <f t="shared" si="1"/>
        <v>104.98687664041995</v>
      </c>
      <c r="P8" s="5">
        <f t="shared" si="2"/>
        <v>-3.9767756303189401</v>
      </c>
    </row>
    <row r="9" spans="1:16" ht="17" x14ac:dyDescent="0.2">
      <c r="A9" s="28" t="s">
        <v>25</v>
      </c>
      <c r="B9" s="50" t="s">
        <v>18</v>
      </c>
      <c r="C9" s="28" t="s">
        <v>13</v>
      </c>
      <c r="D9" s="10">
        <v>104</v>
      </c>
      <c r="E9" s="12">
        <v>17</v>
      </c>
      <c r="F9" s="10">
        <v>111.8</v>
      </c>
      <c r="G9" s="12">
        <v>21.4</v>
      </c>
      <c r="H9" s="10">
        <v>20</v>
      </c>
      <c r="I9" s="18">
        <v>102.1</v>
      </c>
      <c r="J9" s="19">
        <v>14.5</v>
      </c>
      <c r="K9" s="18">
        <v>121.6</v>
      </c>
      <c r="L9" s="19">
        <v>15.3</v>
      </c>
      <c r="M9" s="18">
        <v>20</v>
      </c>
      <c r="N9" s="5">
        <f t="shared" si="0"/>
        <v>107.5</v>
      </c>
      <c r="O9" s="5">
        <f t="shared" si="1"/>
        <v>119.09892262487757</v>
      </c>
      <c r="P9" s="5">
        <f t="shared" si="2"/>
        <v>-11.598922624877574</v>
      </c>
    </row>
    <row r="10" spans="1:16" x14ac:dyDescent="0.2">
      <c r="A10" s="25" t="s">
        <v>26</v>
      </c>
      <c r="B10" s="51" t="s">
        <v>18</v>
      </c>
      <c r="C10" s="25" t="s">
        <v>13</v>
      </c>
      <c r="D10" s="33">
        <v>30.6</v>
      </c>
      <c r="E10" s="34">
        <v>22.6</v>
      </c>
      <c r="F10" s="33">
        <v>44.7</v>
      </c>
      <c r="G10" s="34">
        <v>28.1</v>
      </c>
      <c r="H10" s="45">
        <v>12</v>
      </c>
      <c r="I10" s="35">
        <v>30.1</v>
      </c>
      <c r="J10" s="36">
        <v>20.100000000000001</v>
      </c>
      <c r="K10" s="35">
        <v>40.799999999999997</v>
      </c>
      <c r="L10" s="36">
        <v>25.1</v>
      </c>
      <c r="M10" s="46">
        <v>12</v>
      </c>
      <c r="N10" s="5">
        <f t="shared" si="0"/>
        <v>146.07843137254901</v>
      </c>
      <c r="O10" s="5">
        <f t="shared" si="1"/>
        <v>135.54817275747507</v>
      </c>
      <c r="P10" s="5">
        <f t="shared" si="2"/>
        <v>10.530258615073933</v>
      </c>
    </row>
    <row r="11" spans="1:16" ht="17" x14ac:dyDescent="0.2">
      <c r="A11" s="28" t="s">
        <v>36</v>
      </c>
      <c r="B11" s="51" t="s">
        <v>18</v>
      </c>
      <c r="C11" s="25" t="s">
        <v>13</v>
      </c>
      <c r="D11" s="6">
        <v>-29.7</v>
      </c>
      <c r="E11" s="6">
        <v>6.8</v>
      </c>
      <c r="F11" s="6">
        <v>-16.899999999999999</v>
      </c>
      <c r="G11" s="6">
        <v>6.8</v>
      </c>
      <c r="H11" s="6">
        <v>24</v>
      </c>
      <c r="I11" s="16">
        <v>-31</v>
      </c>
      <c r="J11" s="16">
        <v>7.3</v>
      </c>
      <c r="K11" s="16">
        <v>-18.899999999999999</v>
      </c>
      <c r="L11" s="16">
        <v>6.8</v>
      </c>
      <c r="M11" s="16">
        <v>21</v>
      </c>
      <c r="N11" s="5">
        <f t="shared" ref="N11" si="6">(F11*100)/D11</f>
        <v>56.9023569023569</v>
      </c>
      <c r="O11" s="5">
        <f t="shared" ref="O11" si="7">(K11*100)/I11</f>
        <v>60.967741935483865</v>
      </c>
      <c r="P11" s="5">
        <f t="shared" ref="P11" si="8">N11-O11</f>
        <v>-4.0653850331269652</v>
      </c>
    </row>
    <row r="12" spans="1:16" ht="17" x14ac:dyDescent="0.2">
      <c r="A12" s="25" t="s">
        <v>27</v>
      </c>
      <c r="B12" s="51" t="s">
        <v>18</v>
      </c>
      <c r="C12" s="28" t="s">
        <v>13</v>
      </c>
      <c r="D12" s="37">
        <v>90</v>
      </c>
      <c r="E12" s="38">
        <v>52.1</v>
      </c>
      <c r="F12" s="37">
        <v>93.1</v>
      </c>
      <c r="G12" s="38">
        <v>53.2</v>
      </c>
      <c r="H12" s="47">
        <v>9</v>
      </c>
      <c r="I12" s="39">
        <v>89.8</v>
      </c>
      <c r="J12" s="40">
        <v>52.9</v>
      </c>
      <c r="K12" s="39">
        <v>92.9</v>
      </c>
      <c r="L12" s="40">
        <v>52.5</v>
      </c>
      <c r="M12" s="48">
        <v>8</v>
      </c>
      <c r="N12" s="5">
        <f t="shared" si="0"/>
        <v>103.44444444444444</v>
      </c>
      <c r="O12" s="5">
        <f t="shared" si="1"/>
        <v>103.4521158129176</v>
      </c>
      <c r="P12" s="5">
        <f t="shared" si="2"/>
        <v>-7.6713684731544163E-3</v>
      </c>
    </row>
    <row r="13" spans="1:16" ht="17" x14ac:dyDescent="0.2">
      <c r="A13" s="29" t="s">
        <v>28</v>
      </c>
      <c r="B13" s="51" t="s">
        <v>18</v>
      </c>
      <c r="C13" s="55" t="s">
        <v>14</v>
      </c>
      <c r="D13" s="6">
        <v>30</v>
      </c>
      <c r="E13" s="6">
        <v>2</v>
      </c>
      <c r="F13" s="6">
        <v>36</v>
      </c>
      <c r="G13" s="6">
        <v>3</v>
      </c>
      <c r="H13" s="6">
        <v>20</v>
      </c>
      <c r="I13" s="16">
        <v>32</v>
      </c>
      <c r="J13" s="30">
        <v>3</v>
      </c>
      <c r="K13" s="16">
        <v>43</v>
      </c>
      <c r="L13" s="30">
        <v>2</v>
      </c>
      <c r="M13" s="16">
        <v>20</v>
      </c>
      <c r="N13" s="5">
        <f t="shared" si="0"/>
        <v>120</v>
      </c>
      <c r="O13" s="5">
        <f t="shared" si="1"/>
        <v>134.375</v>
      </c>
      <c r="P13" s="5">
        <f t="shared" si="2"/>
        <v>-14.375</v>
      </c>
    </row>
    <row r="14" spans="1:16" x14ac:dyDescent="0.2">
      <c r="A14" s="25" t="s">
        <v>29</v>
      </c>
      <c r="B14" s="53" t="s">
        <v>16</v>
      </c>
      <c r="C14" s="25" t="s">
        <v>13</v>
      </c>
      <c r="D14" s="41">
        <v>107</v>
      </c>
      <c r="E14" s="41">
        <v>27.1</v>
      </c>
      <c r="F14" s="41">
        <v>126.3</v>
      </c>
      <c r="G14" s="41">
        <v>25.8</v>
      </c>
      <c r="H14" s="49">
        <v>11</v>
      </c>
      <c r="I14" s="39">
        <v>107.4</v>
      </c>
      <c r="J14" s="39">
        <v>28.2</v>
      </c>
      <c r="K14" s="39">
        <v>119.7</v>
      </c>
      <c r="L14" s="39">
        <v>28.5</v>
      </c>
      <c r="M14" s="48">
        <v>24</v>
      </c>
      <c r="N14" s="5">
        <f t="shared" si="0"/>
        <v>118.03738317757009</v>
      </c>
      <c r="O14" s="5">
        <f t="shared" si="1"/>
        <v>111.45251396648044</v>
      </c>
      <c r="P14" s="5">
        <f t="shared" si="2"/>
        <v>6.5848692110896536</v>
      </c>
    </row>
    <row r="15" spans="1:16" x14ac:dyDescent="0.2">
      <c r="D15" s="6"/>
      <c r="E15" s="6"/>
      <c r="F15" s="6"/>
      <c r="G15" s="6"/>
      <c r="H15" s="57">
        <f>SUM(H4:H14)</f>
        <v>224</v>
      </c>
      <c r="I15" s="16"/>
      <c r="J15" s="16"/>
      <c r="K15" s="16"/>
      <c r="L15" s="16"/>
      <c r="M15" s="58">
        <f>SUM(M4:M14)</f>
        <v>228</v>
      </c>
      <c r="N15" s="5" t="e">
        <f t="shared" si="0"/>
        <v>#DIV/0!</v>
      </c>
      <c r="O15" s="5" t="e">
        <f t="shared" si="1"/>
        <v>#DIV/0!</v>
      </c>
      <c r="P15" s="5" t="e">
        <f t="shared" si="2"/>
        <v>#DIV/0!</v>
      </c>
    </row>
    <row r="16" spans="1:16" ht="34" x14ac:dyDescent="0.2">
      <c r="A16" s="42" t="s">
        <v>43</v>
      </c>
    </row>
    <row r="17" spans="1:9" ht="17" x14ac:dyDescent="0.2">
      <c r="A17" s="9" t="s">
        <v>33</v>
      </c>
      <c r="H17" s="59" t="s">
        <v>46</v>
      </c>
      <c r="I17" s="60">
        <f>SUM(H15:M15)</f>
        <v>452</v>
      </c>
    </row>
    <row r="18" spans="1:9" ht="34" x14ac:dyDescent="0.2">
      <c r="A18" s="43" t="s">
        <v>37</v>
      </c>
    </row>
    <row r="19" spans="1:9" ht="17" x14ac:dyDescent="0.2">
      <c r="A19" s="56" t="s">
        <v>100</v>
      </c>
    </row>
    <row r="20" spans="1:9" x14ac:dyDescent="0.2">
      <c r="A20" s="9"/>
    </row>
    <row r="21" spans="1:9" x14ac:dyDescent="0.2">
      <c r="A21" s="9"/>
    </row>
    <row r="22" spans="1:9" x14ac:dyDescent="0.2">
      <c r="A22" s="9"/>
    </row>
    <row r="23" spans="1:9" x14ac:dyDescent="0.2">
      <c r="A23" s="9"/>
    </row>
  </sheetData>
  <mergeCells count="6">
    <mergeCell ref="D1:H1"/>
    <mergeCell ref="I1:M1"/>
    <mergeCell ref="D2:E2"/>
    <mergeCell ref="F2:G2"/>
    <mergeCell ref="I2:J2"/>
    <mergeCell ref="K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A244-3F60-ED46-AFD7-D0A130C32EE0}">
  <dimension ref="A1:P19"/>
  <sheetViews>
    <sheetView zoomScale="117" zoomScaleNormal="11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9" sqref="J19"/>
    </sheetView>
  </sheetViews>
  <sheetFormatPr baseColWidth="10" defaultColWidth="9.1640625" defaultRowHeight="16" x14ac:dyDescent="0.2"/>
  <cols>
    <col min="1" max="1" width="39.6640625" style="6" customWidth="1"/>
    <col min="2" max="2" width="11.1640625" style="6" customWidth="1"/>
    <col min="3" max="3" width="12.83203125" style="6" customWidth="1"/>
    <col min="4" max="4" width="9.1640625" style="1"/>
    <col min="5" max="5" width="10.83203125" style="1" customWidth="1"/>
    <col min="6" max="6" width="10.33203125" style="1" customWidth="1"/>
    <col min="7" max="7" width="8.5" style="1" customWidth="1"/>
    <col min="8" max="8" width="11.33203125" style="1" customWidth="1"/>
    <col min="9" max="9" width="8" style="1" customWidth="1"/>
    <col min="10" max="10" width="13" style="1" customWidth="1"/>
    <col min="11" max="11" width="7.83203125" style="1" customWidth="1"/>
    <col min="12" max="12" width="8" style="1" customWidth="1"/>
    <col min="13" max="13" width="11.83203125" style="1" customWidth="1"/>
    <col min="14" max="14" width="14.33203125" style="1" customWidth="1"/>
    <col min="15" max="15" width="14.83203125" style="1" customWidth="1"/>
    <col min="16" max="16" width="16.33203125" style="1" customWidth="1"/>
    <col min="17" max="17" width="54.6640625" style="1" customWidth="1"/>
    <col min="18" max="16384" width="9.1640625" style="1"/>
  </cols>
  <sheetData>
    <row r="1" spans="1:16" x14ac:dyDescent="0.2">
      <c r="B1" s="26"/>
      <c r="C1" s="26"/>
      <c r="D1" s="96" t="s">
        <v>41</v>
      </c>
      <c r="E1" s="97"/>
      <c r="F1" s="97"/>
      <c r="G1" s="97"/>
      <c r="H1" s="98"/>
      <c r="I1" s="106" t="s">
        <v>42</v>
      </c>
      <c r="J1" s="107"/>
      <c r="K1" s="107"/>
      <c r="L1" s="107"/>
      <c r="M1" s="108"/>
      <c r="N1" s="6"/>
      <c r="O1" s="2"/>
      <c r="P1" s="6"/>
    </row>
    <row r="2" spans="1:16" x14ac:dyDescent="0.2">
      <c r="A2" s="14" t="s">
        <v>8</v>
      </c>
      <c r="B2" s="27"/>
      <c r="C2" s="27"/>
      <c r="D2" s="109" t="s">
        <v>4</v>
      </c>
      <c r="E2" s="110"/>
      <c r="F2" s="109" t="s">
        <v>5</v>
      </c>
      <c r="G2" s="110"/>
      <c r="H2" s="15"/>
      <c r="I2" s="104" t="s">
        <v>4</v>
      </c>
      <c r="J2" s="105"/>
      <c r="K2" s="104" t="s">
        <v>5</v>
      </c>
      <c r="L2" s="105"/>
      <c r="M2" s="16"/>
      <c r="N2" s="6"/>
      <c r="O2" s="3"/>
      <c r="P2" s="6"/>
    </row>
    <row r="3" spans="1:16" x14ac:dyDescent="0.2">
      <c r="A3" s="13" t="s">
        <v>20</v>
      </c>
      <c r="B3" s="13" t="s">
        <v>31</v>
      </c>
      <c r="C3" s="13" t="s">
        <v>12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3</v>
      </c>
      <c r="I3" s="17" t="s">
        <v>1</v>
      </c>
      <c r="J3" s="17" t="s">
        <v>2</v>
      </c>
      <c r="K3" s="17" t="s">
        <v>1</v>
      </c>
      <c r="L3" s="17" t="s">
        <v>2</v>
      </c>
      <c r="M3" s="17" t="s">
        <v>3</v>
      </c>
      <c r="N3" s="7" t="s">
        <v>7</v>
      </c>
      <c r="O3" s="7" t="s">
        <v>6</v>
      </c>
      <c r="P3" s="8"/>
    </row>
    <row r="4" spans="1:16" ht="17" x14ac:dyDescent="0.2">
      <c r="A4" s="28" t="s">
        <v>21</v>
      </c>
      <c r="B4" s="50" t="s">
        <v>18</v>
      </c>
      <c r="C4" s="28" t="s">
        <v>13</v>
      </c>
      <c r="D4" s="33">
        <v>48.1</v>
      </c>
      <c r="E4" s="34">
        <v>58.9</v>
      </c>
      <c r="F4" s="33">
        <v>50.1</v>
      </c>
      <c r="G4" s="34">
        <v>59</v>
      </c>
      <c r="H4" s="45">
        <v>64</v>
      </c>
      <c r="I4" s="35">
        <v>49.1</v>
      </c>
      <c r="J4" s="36">
        <v>59.3</v>
      </c>
      <c r="K4" s="35">
        <v>48.4</v>
      </c>
      <c r="L4" s="36">
        <v>59.1</v>
      </c>
      <c r="M4" s="46">
        <v>60</v>
      </c>
      <c r="N4" s="5">
        <f>(F4*100)/D4</f>
        <v>104.15800415800416</v>
      </c>
      <c r="O4" s="5">
        <f>(K4*100)/I4</f>
        <v>98.574338085539708</v>
      </c>
      <c r="P4" s="5">
        <f>N4-O4</f>
        <v>5.5836660724644531</v>
      </c>
    </row>
    <row r="5" spans="1:16" ht="17" x14ac:dyDescent="0.2">
      <c r="A5" s="28" t="s">
        <v>22</v>
      </c>
      <c r="B5" s="52" t="s">
        <v>16</v>
      </c>
      <c r="C5" s="28" t="s">
        <v>13</v>
      </c>
      <c r="D5" s="10">
        <v>8</v>
      </c>
      <c r="E5" s="12">
        <v>4.5</v>
      </c>
      <c r="F5" s="10">
        <v>4</v>
      </c>
      <c r="G5" s="12">
        <v>6.3</v>
      </c>
      <c r="H5" s="10">
        <v>15</v>
      </c>
      <c r="I5" s="18">
        <v>5.7</v>
      </c>
      <c r="J5" s="19">
        <v>6.5</v>
      </c>
      <c r="K5" s="18">
        <v>2.4</v>
      </c>
      <c r="L5" s="19">
        <v>9.1</v>
      </c>
      <c r="M5" s="18">
        <v>15</v>
      </c>
      <c r="N5" s="5">
        <f t="shared" ref="N5:N15" si="0">(F5*100)/D5</f>
        <v>50</v>
      </c>
      <c r="O5" s="5">
        <f t="shared" ref="O5:O15" si="1">(K5*100)/I5</f>
        <v>42.105263157894733</v>
      </c>
      <c r="P5" s="5">
        <f t="shared" ref="P5:P15" si="2">N5-O5</f>
        <v>7.8947368421052673</v>
      </c>
    </row>
    <row r="6" spans="1:16" ht="17" x14ac:dyDescent="0.2">
      <c r="A6" s="28" t="s">
        <v>23</v>
      </c>
      <c r="B6" s="52" t="s">
        <v>16</v>
      </c>
      <c r="C6" s="28" t="s">
        <v>13</v>
      </c>
      <c r="D6" s="33">
        <v>100.7</v>
      </c>
      <c r="E6" s="34">
        <v>36.6</v>
      </c>
      <c r="F6" s="33">
        <v>122</v>
      </c>
      <c r="G6" s="34">
        <v>35.4</v>
      </c>
      <c r="H6" s="45">
        <v>14</v>
      </c>
      <c r="I6" s="35">
        <v>104.7</v>
      </c>
      <c r="J6" s="36">
        <v>32.799999999999997</v>
      </c>
      <c r="K6" s="35">
        <v>118.3</v>
      </c>
      <c r="L6" s="36">
        <v>32.299999999999997</v>
      </c>
      <c r="M6" s="46">
        <v>13</v>
      </c>
      <c r="N6" s="5">
        <f t="shared" si="0"/>
        <v>121.15193644488579</v>
      </c>
      <c r="O6" s="5">
        <f t="shared" si="1"/>
        <v>112.98949379178605</v>
      </c>
      <c r="P6" s="5">
        <f t="shared" si="2"/>
        <v>8.1624426530997454</v>
      </c>
    </row>
    <row r="7" spans="1:16" ht="51" x14ac:dyDescent="0.2">
      <c r="A7" s="28" t="s">
        <v>32</v>
      </c>
      <c r="B7" s="52" t="s">
        <v>16</v>
      </c>
      <c r="C7" s="28" t="s">
        <v>35</v>
      </c>
      <c r="D7" s="37">
        <v>-0.9</v>
      </c>
      <c r="E7" s="38">
        <v>1.1000000000000001</v>
      </c>
      <c r="F7" s="37">
        <v>-0.3</v>
      </c>
      <c r="G7" s="38">
        <v>0.7</v>
      </c>
      <c r="H7" s="47">
        <v>28</v>
      </c>
      <c r="I7" s="39">
        <v>-1.4</v>
      </c>
      <c r="J7" s="40">
        <v>1</v>
      </c>
      <c r="K7" s="39">
        <v>-0.6</v>
      </c>
      <c r="L7" s="40">
        <v>0.7</v>
      </c>
      <c r="M7" s="48">
        <v>28</v>
      </c>
      <c r="N7" s="5">
        <f t="shared" si="0"/>
        <v>33.333333333333336</v>
      </c>
      <c r="O7" s="5">
        <f t="shared" si="1"/>
        <v>42.857142857142861</v>
      </c>
      <c r="P7" s="5">
        <f t="shared" si="2"/>
        <v>-9.5238095238095255</v>
      </c>
    </row>
    <row r="8" spans="1:16" ht="17" x14ac:dyDescent="0.2">
      <c r="A8" s="28" t="s">
        <v>24</v>
      </c>
      <c r="B8" s="52" t="s">
        <v>16</v>
      </c>
      <c r="C8" s="55" t="s">
        <v>14</v>
      </c>
      <c r="D8" s="10">
        <v>39.6</v>
      </c>
      <c r="E8" s="12">
        <v>4.2</v>
      </c>
      <c r="F8" s="10">
        <v>40</v>
      </c>
      <c r="G8" s="12">
        <v>4.8</v>
      </c>
      <c r="H8" s="10">
        <v>7</v>
      </c>
      <c r="I8" s="18">
        <v>38.1</v>
      </c>
      <c r="J8" s="19">
        <v>7.2</v>
      </c>
      <c r="K8" s="18">
        <v>40</v>
      </c>
      <c r="L8" s="19">
        <v>7.2</v>
      </c>
      <c r="M8" s="18">
        <v>7</v>
      </c>
      <c r="N8" s="5">
        <f t="shared" si="0"/>
        <v>101.01010101010101</v>
      </c>
      <c r="O8" s="5">
        <f t="shared" si="1"/>
        <v>104.98687664041995</v>
      </c>
      <c r="P8" s="5">
        <f t="shared" si="2"/>
        <v>-3.9767756303189401</v>
      </c>
    </row>
    <row r="9" spans="1:16" ht="17" x14ac:dyDescent="0.2">
      <c r="A9" s="28" t="s">
        <v>25</v>
      </c>
      <c r="B9" s="50" t="s">
        <v>18</v>
      </c>
      <c r="C9" s="28" t="s">
        <v>13</v>
      </c>
      <c r="D9" s="10">
        <v>104</v>
      </c>
      <c r="E9" s="12">
        <v>17</v>
      </c>
      <c r="F9" s="10">
        <v>111.8</v>
      </c>
      <c r="G9" s="12">
        <v>21.4</v>
      </c>
      <c r="H9" s="10">
        <v>20</v>
      </c>
      <c r="I9" s="18">
        <v>102.1</v>
      </c>
      <c r="J9" s="19">
        <v>14.5</v>
      </c>
      <c r="K9" s="18">
        <v>121.6</v>
      </c>
      <c r="L9" s="19">
        <v>15.3</v>
      </c>
      <c r="M9" s="18">
        <v>20</v>
      </c>
      <c r="N9" s="5">
        <f t="shared" si="0"/>
        <v>107.5</v>
      </c>
      <c r="O9" s="5">
        <f t="shared" si="1"/>
        <v>119.09892262487757</v>
      </c>
      <c r="P9" s="5">
        <f t="shared" si="2"/>
        <v>-11.598922624877574</v>
      </c>
    </row>
    <row r="10" spans="1:16" x14ac:dyDescent="0.2">
      <c r="A10" s="25" t="s">
        <v>26</v>
      </c>
      <c r="B10" s="51" t="s">
        <v>18</v>
      </c>
      <c r="C10" s="25" t="s">
        <v>13</v>
      </c>
      <c r="D10" s="33">
        <v>30.6</v>
      </c>
      <c r="E10" s="34">
        <v>22.6</v>
      </c>
      <c r="F10" s="33">
        <v>44.7</v>
      </c>
      <c r="G10" s="34">
        <v>28.1</v>
      </c>
      <c r="H10" s="45">
        <v>12</v>
      </c>
      <c r="I10" s="35">
        <v>30.1</v>
      </c>
      <c r="J10" s="36">
        <v>20.100000000000001</v>
      </c>
      <c r="K10" s="35">
        <v>40.799999999999997</v>
      </c>
      <c r="L10" s="36">
        <v>25.1</v>
      </c>
      <c r="M10" s="46">
        <v>12</v>
      </c>
      <c r="N10" s="5">
        <f t="shared" si="0"/>
        <v>146.07843137254901</v>
      </c>
      <c r="O10" s="5">
        <f t="shared" si="1"/>
        <v>135.54817275747507</v>
      </c>
      <c r="P10" s="5">
        <f t="shared" si="2"/>
        <v>10.530258615073933</v>
      </c>
    </row>
    <row r="11" spans="1:16" ht="17" x14ac:dyDescent="0.2">
      <c r="A11" s="28" t="s">
        <v>36</v>
      </c>
      <c r="B11" s="52" t="s">
        <v>16</v>
      </c>
      <c r="C11" s="25" t="s">
        <v>13</v>
      </c>
      <c r="D11" s="6">
        <v>-29.7</v>
      </c>
      <c r="E11" s="6">
        <v>6.8</v>
      </c>
      <c r="F11" s="6">
        <v>-16.899999999999999</v>
      </c>
      <c r="G11" s="6">
        <v>6.8</v>
      </c>
      <c r="H11" s="6">
        <v>24</v>
      </c>
      <c r="I11" s="16">
        <v>-31</v>
      </c>
      <c r="J11" s="16">
        <v>7.3</v>
      </c>
      <c r="K11" s="16">
        <v>-18.899999999999999</v>
      </c>
      <c r="L11" s="16">
        <v>6.8</v>
      </c>
      <c r="M11" s="16">
        <v>21</v>
      </c>
      <c r="N11" s="5">
        <f t="shared" si="0"/>
        <v>56.9023569023569</v>
      </c>
      <c r="O11" s="5">
        <f t="shared" si="1"/>
        <v>60.967741935483865</v>
      </c>
      <c r="P11" s="5">
        <f t="shared" si="2"/>
        <v>-4.0653850331269652</v>
      </c>
    </row>
    <row r="12" spans="1:16" ht="17" x14ac:dyDescent="0.2">
      <c r="A12" s="25" t="s">
        <v>27</v>
      </c>
      <c r="B12" s="50" t="s">
        <v>18</v>
      </c>
      <c r="C12" s="28" t="s">
        <v>13</v>
      </c>
      <c r="D12" s="37">
        <v>90</v>
      </c>
      <c r="E12" s="38">
        <v>52.1</v>
      </c>
      <c r="F12" s="37">
        <v>93.1</v>
      </c>
      <c r="G12" s="38">
        <v>53.2</v>
      </c>
      <c r="H12" s="47">
        <v>9</v>
      </c>
      <c r="I12" s="39">
        <v>89.8</v>
      </c>
      <c r="J12" s="40">
        <v>52.9</v>
      </c>
      <c r="K12" s="39">
        <v>92.9</v>
      </c>
      <c r="L12" s="40">
        <v>52.5</v>
      </c>
      <c r="M12" s="48">
        <v>8</v>
      </c>
      <c r="N12" s="5">
        <f t="shared" si="0"/>
        <v>103.44444444444444</v>
      </c>
      <c r="O12" s="5">
        <f t="shared" si="1"/>
        <v>103.4521158129176</v>
      </c>
      <c r="P12" s="5">
        <f t="shared" si="2"/>
        <v>-7.6713684731544163E-3</v>
      </c>
    </row>
    <row r="13" spans="1:16" ht="17" x14ac:dyDescent="0.2">
      <c r="A13" s="29" t="s">
        <v>28</v>
      </c>
      <c r="B13" s="54" t="s">
        <v>16</v>
      </c>
      <c r="C13" s="55" t="s">
        <v>14</v>
      </c>
      <c r="D13" s="6">
        <v>30</v>
      </c>
      <c r="E13" s="6">
        <v>2</v>
      </c>
      <c r="F13" s="6">
        <v>36</v>
      </c>
      <c r="G13" s="6">
        <v>3</v>
      </c>
      <c r="H13" s="6">
        <v>20</v>
      </c>
      <c r="I13" s="16">
        <v>32</v>
      </c>
      <c r="J13" s="30">
        <v>3</v>
      </c>
      <c r="K13" s="16">
        <v>43</v>
      </c>
      <c r="L13" s="30">
        <v>2</v>
      </c>
      <c r="M13" s="16">
        <v>20</v>
      </c>
      <c r="N13" s="5">
        <f t="shared" si="0"/>
        <v>120</v>
      </c>
      <c r="O13" s="5">
        <f t="shared" si="1"/>
        <v>134.375</v>
      </c>
      <c r="P13" s="5">
        <f t="shared" si="2"/>
        <v>-14.375</v>
      </c>
    </row>
    <row r="14" spans="1:16" ht="17" x14ac:dyDescent="0.2">
      <c r="A14" s="25" t="s">
        <v>29</v>
      </c>
      <c r="B14" s="50" t="s">
        <v>18</v>
      </c>
      <c r="C14" s="25" t="s">
        <v>13</v>
      </c>
      <c r="D14" s="41">
        <v>107</v>
      </c>
      <c r="E14" s="41">
        <v>27.1</v>
      </c>
      <c r="F14" s="41">
        <v>126.3</v>
      </c>
      <c r="G14" s="41">
        <v>25.8</v>
      </c>
      <c r="H14" s="49">
        <v>11</v>
      </c>
      <c r="I14" s="39">
        <v>107.4</v>
      </c>
      <c r="J14" s="39">
        <v>28.2</v>
      </c>
      <c r="K14" s="39">
        <v>119.7</v>
      </c>
      <c r="L14" s="39">
        <v>28.5</v>
      </c>
      <c r="M14" s="48">
        <v>24</v>
      </c>
      <c r="N14" s="5">
        <f t="shared" si="0"/>
        <v>118.03738317757009</v>
      </c>
      <c r="O14" s="5">
        <f t="shared" si="1"/>
        <v>111.45251396648044</v>
      </c>
      <c r="P14" s="5">
        <f t="shared" si="2"/>
        <v>6.5848692110896536</v>
      </c>
    </row>
    <row r="15" spans="1:16" x14ac:dyDescent="0.2">
      <c r="D15" s="6"/>
      <c r="E15" s="6"/>
      <c r="F15" s="6"/>
      <c r="G15" s="6"/>
      <c r="H15" s="6"/>
      <c r="I15" s="16"/>
      <c r="J15" s="16"/>
      <c r="K15" s="16"/>
      <c r="L15" s="16"/>
      <c r="M15" s="16"/>
      <c r="N15" s="5" t="e">
        <f t="shared" si="0"/>
        <v>#DIV/0!</v>
      </c>
      <c r="O15" s="5" t="e">
        <f t="shared" si="1"/>
        <v>#DIV/0!</v>
      </c>
      <c r="P15" s="5" t="e">
        <f t="shared" si="2"/>
        <v>#DIV/0!</v>
      </c>
    </row>
    <row r="16" spans="1:16" s="6" customFormat="1" x14ac:dyDescent="0.2">
      <c r="A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s="6" customFormat="1" ht="34" x14ac:dyDescent="0.2">
      <c r="A17" s="42" t="s">
        <v>44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s="6" customFormat="1" ht="34" x14ac:dyDescent="0.2">
      <c r="A18" s="9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s="6" customFormat="1" ht="34" x14ac:dyDescent="0.2">
      <c r="A19" s="43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mergeCells count="6">
    <mergeCell ref="D1:H1"/>
    <mergeCell ref="I1:M1"/>
    <mergeCell ref="D2:E2"/>
    <mergeCell ref="F2:G2"/>
    <mergeCell ref="I2:J2"/>
    <mergeCell ref="K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EC46-FE9F-AC45-BD85-51AC2BE9A97C}">
  <dimension ref="A1:R22"/>
  <sheetViews>
    <sheetView zoomScale="106" zoomScaleNormal="10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baseColWidth="10" defaultColWidth="9.1640625" defaultRowHeight="16" x14ac:dyDescent="0.2"/>
  <cols>
    <col min="1" max="1" width="42.1640625" style="6" customWidth="1"/>
    <col min="2" max="3" width="13" style="6" customWidth="1"/>
    <col min="4" max="4" width="12.83203125" style="6" customWidth="1"/>
    <col min="5" max="5" width="12.33203125" style="6" customWidth="1"/>
    <col min="6" max="6" width="12.6640625" style="1" bestFit="1" customWidth="1"/>
    <col min="7" max="7" width="10.83203125" style="1" customWidth="1"/>
    <col min="8" max="8" width="10.33203125" style="1" customWidth="1"/>
    <col min="9" max="9" width="8.5" style="1" customWidth="1"/>
    <col min="10" max="10" width="11.33203125" style="1" customWidth="1"/>
    <col min="11" max="11" width="8" style="1" customWidth="1"/>
    <col min="12" max="12" width="13" style="1" customWidth="1"/>
    <col min="13" max="13" width="7.83203125" style="1" customWidth="1"/>
    <col min="14" max="14" width="8" style="1" customWidth="1"/>
    <col min="15" max="15" width="11.83203125" style="1" customWidth="1"/>
    <col min="16" max="16" width="14.33203125" style="1" customWidth="1"/>
    <col min="17" max="17" width="14.83203125" style="1" customWidth="1"/>
    <col min="18" max="18" width="16.33203125" style="1" customWidth="1"/>
    <col min="19" max="19" width="54.6640625" style="1" customWidth="1"/>
    <col min="20" max="16384" width="9.1640625" style="1"/>
  </cols>
  <sheetData>
    <row r="1" spans="1:18" x14ac:dyDescent="0.2">
      <c r="B1" s="26"/>
      <c r="C1" s="26"/>
      <c r="D1" s="26"/>
      <c r="E1" s="26"/>
      <c r="F1" s="96" t="s">
        <v>41</v>
      </c>
      <c r="G1" s="97"/>
      <c r="H1" s="97"/>
      <c r="I1" s="97"/>
      <c r="J1" s="98"/>
      <c r="K1" s="106" t="s">
        <v>42</v>
      </c>
      <c r="L1" s="107"/>
      <c r="M1" s="107"/>
      <c r="N1" s="107"/>
      <c r="O1" s="108"/>
      <c r="P1" s="6"/>
      <c r="Q1" s="2"/>
      <c r="R1" s="6"/>
    </row>
    <row r="2" spans="1:18" x14ac:dyDescent="0.2">
      <c r="A2" s="14" t="s">
        <v>8</v>
      </c>
      <c r="B2" s="27"/>
      <c r="C2" s="27"/>
      <c r="D2" s="27"/>
      <c r="E2" s="27"/>
      <c r="F2" s="109" t="s">
        <v>4</v>
      </c>
      <c r="G2" s="110"/>
      <c r="H2" s="109" t="s">
        <v>5</v>
      </c>
      <c r="I2" s="110"/>
      <c r="J2" s="15"/>
      <c r="K2" s="104" t="s">
        <v>4</v>
      </c>
      <c r="L2" s="105"/>
      <c r="M2" s="104" t="s">
        <v>5</v>
      </c>
      <c r="N2" s="105"/>
      <c r="O2" s="16"/>
      <c r="P2" s="6"/>
      <c r="Q2" s="3"/>
      <c r="R2" s="6"/>
    </row>
    <row r="3" spans="1:18" x14ac:dyDescent="0.2">
      <c r="A3" s="13" t="s">
        <v>0</v>
      </c>
      <c r="B3" s="13" t="s">
        <v>15</v>
      </c>
      <c r="C3" s="13" t="s">
        <v>19</v>
      </c>
      <c r="D3" s="13" t="s">
        <v>12</v>
      </c>
      <c r="E3" s="13" t="s">
        <v>9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3</v>
      </c>
      <c r="K3" s="17" t="s">
        <v>1</v>
      </c>
      <c r="L3" s="17" t="s">
        <v>2</v>
      </c>
      <c r="M3" s="17" t="s">
        <v>1</v>
      </c>
      <c r="N3" s="17" t="s">
        <v>2</v>
      </c>
      <c r="O3" s="17" t="s">
        <v>3</v>
      </c>
      <c r="P3" s="7" t="s">
        <v>7</v>
      </c>
      <c r="Q3" s="7" t="s">
        <v>6</v>
      </c>
      <c r="R3" s="8"/>
    </row>
    <row r="4" spans="1:18" ht="17" x14ac:dyDescent="0.2">
      <c r="A4" s="28" t="s">
        <v>21</v>
      </c>
      <c r="B4" s="52" t="s">
        <v>16</v>
      </c>
      <c r="C4" s="50" t="s">
        <v>18</v>
      </c>
      <c r="D4" s="28" t="s">
        <v>13</v>
      </c>
      <c r="E4" s="9" t="s">
        <v>10</v>
      </c>
      <c r="F4" s="33">
        <v>62.5</v>
      </c>
      <c r="G4" s="34">
        <v>65</v>
      </c>
      <c r="H4" s="33">
        <v>63.9</v>
      </c>
      <c r="I4" s="34">
        <v>65.5</v>
      </c>
      <c r="J4" s="45">
        <v>64</v>
      </c>
      <c r="K4" s="35">
        <v>63.5</v>
      </c>
      <c r="L4" s="36">
        <v>65.5</v>
      </c>
      <c r="M4" s="35">
        <v>62.6</v>
      </c>
      <c r="N4" s="36">
        <v>65.3</v>
      </c>
      <c r="O4" s="46">
        <v>60</v>
      </c>
      <c r="P4" s="5">
        <f>(H4*100)/F4</f>
        <v>102.24</v>
      </c>
      <c r="Q4" s="5">
        <f>(M4*100)/K4</f>
        <v>98.582677165354326</v>
      </c>
      <c r="R4" s="5">
        <f>P4-Q4</f>
        <v>3.6573228346456688</v>
      </c>
    </row>
    <row r="5" spans="1:18" ht="17" x14ac:dyDescent="0.2">
      <c r="A5" s="28" t="s">
        <v>21</v>
      </c>
      <c r="B5" s="52" t="s">
        <v>16</v>
      </c>
      <c r="C5" s="50" t="s">
        <v>18</v>
      </c>
      <c r="D5" s="28" t="s">
        <v>13</v>
      </c>
      <c r="E5" s="9" t="s">
        <v>11</v>
      </c>
      <c r="F5" s="33">
        <v>14.6</v>
      </c>
      <c r="G5" s="34">
        <v>10.4</v>
      </c>
      <c r="H5" s="33">
        <v>17.899999999999999</v>
      </c>
      <c r="I5" s="34">
        <v>10.9</v>
      </c>
      <c r="J5" s="45">
        <v>64</v>
      </c>
      <c r="K5" s="35">
        <v>15.6</v>
      </c>
      <c r="L5" s="36">
        <v>11.2</v>
      </c>
      <c r="M5" s="35">
        <v>15.1</v>
      </c>
      <c r="N5" s="36">
        <v>10.5</v>
      </c>
      <c r="O5" s="46">
        <v>60</v>
      </c>
      <c r="P5" s="5">
        <f t="shared" ref="P5:P17" si="0">(H5*100)/F5</f>
        <v>122.60273972602738</v>
      </c>
      <c r="Q5" s="5">
        <f t="shared" ref="Q5:Q17" si="1">(M5*100)/K5</f>
        <v>96.794871794871796</v>
      </c>
      <c r="R5" s="5">
        <f t="shared" ref="R5:R17" si="2">P5-Q5</f>
        <v>25.807867931155585</v>
      </c>
    </row>
    <row r="6" spans="1:18" ht="17" x14ac:dyDescent="0.2">
      <c r="A6" s="28" t="s">
        <v>22</v>
      </c>
      <c r="B6" s="50" t="s">
        <v>18</v>
      </c>
      <c r="C6" s="52" t="s">
        <v>16</v>
      </c>
      <c r="D6" s="28" t="s">
        <v>13</v>
      </c>
      <c r="E6" s="11" t="s">
        <v>10</v>
      </c>
      <c r="F6" s="10">
        <v>8</v>
      </c>
      <c r="G6" s="12">
        <v>4.5</v>
      </c>
      <c r="H6" s="10">
        <v>4</v>
      </c>
      <c r="I6" s="12">
        <v>6.3</v>
      </c>
      <c r="J6" s="10">
        <v>15</v>
      </c>
      <c r="K6" s="18">
        <v>5.7</v>
      </c>
      <c r="L6" s="19">
        <v>6.5</v>
      </c>
      <c r="M6" s="18">
        <v>2.4</v>
      </c>
      <c r="N6" s="19">
        <v>9.1</v>
      </c>
      <c r="O6" s="18">
        <v>15</v>
      </c>
      <c r="P6" s="5">
        <f t="shared" si="0"/>
        <v>50</v>
      </c>
      <c r="Q6" s="5">
        <f t="shared" si="1"/>
        <v>42.105263157894733</v>
      </c>
      <c r="R6" s="5">
        <f t="shared" si="2"/>
        <v>7.8947368421052673</v>
      </c>
    </row>
    <row r="7" spans="1:18" ht="17" x14ac:dyDescent="0.2">
      <c r="A7" s="28" t="s">
        <v>23</v>
      </c>
      <c r="B7" s="32" t="s">
        <v>17</v>
      </c>
      <c r="C7" s="52" t="s">
        <v>16</v>
      </c>
      <c r="D7" s="28" t="s">
        <v>13</v>
      </c>
      <c r="E7" s="9" t="s">
        <v>11</v>
      </c>
      <c r="F7" s="33">
        <v>100.7</v>
      </c>
      <c r="G7" s="34">
        <v>36.6</v>
      </c>
      <c r="H7" s="33">
        <v>122</v>
      </c>
      <c r="I7" s="34">
        <v>35.4</v>
      </c>
      <c r="J7" s="45">
        <v>14</v>
      </c>
      <c r="K7" s="35">
        <v>104.7</v>
      </c>
      <c r="L7" s="36">
        <v>32.799999999999997</v>
      </c>
      <c r="M7" s="35">
        <v>118.3</v>
      </c>
      <c r="N7" s="36">
        <v>32.299999999999997</v>
      </c>
      <c r="O7" s="46">
        <v>13</v>
      </c>
      <c r="P7" s="5">
        <f t="shared" si="0"/>
        <v>121.15193644488579</v>
      </c>
      <c r="Q7" s="5">
        <f t="shared" si="1"/>
        <v>112.98949379178605</v>
      </c>
      <c r="R7" s="5">
        <f t="shared" si="2"/>
        <v>8.1624426530997454</v>
      </c>
    </row>
    <row r="8" spans="1:18" ht="51" x14ac:dyDescent="0.2">
      <c r="A8" s="28" t="s">
        <v>32</v>
      </c>
      <c r="B8" s="52" t="s">
        <v>16</v>
      </c>
      <c r="C8" s="52" t="s">
        <v>16</v>
      </c>
      <c r="D8" s="28" t="s">
        <v>35</v>
      </c>
      <c r="E8" s="9" t="s">
        <v>11</v>
      </c>
      <c r="F8" s="37">
        <v>-0.9</v>
      </c>
      <c r="G8" s="38">
        <v>1.1000000000000001</v>
      </c>
      <c r="H8" s="37">
        <v>-0.3</v>
      </c>
      <c r="I8" s="38">
        <v>0.7</v>
      </c>
      <c r="J8" s="47">
        <v>28</v>
      </c>
      <c r="K8" s="39">
        <v>-1.4</v>
      </c>
      <c r="L8" s="40">
        <v>1</v>
      </c>
      <c r="M8" s="39">
        <v>-0.6</v>
      </c>
      <c r="N8" s="40">
        <v>0.7</v>
      </c>
      <c r="O8" s="48">
        <v>28</v>
      </c>
      <c r="P8" s="5">
        <f t="shared" ref="P8" si="3">(H8*100)/F8</f>
        <v>33.333333333333336</v>
      </c>
      <c r="Q8" s="5">
        <f t="shared" ref="Q8" si="4">(M8*100)/K8</f>
        <v>42.857142857142861</v>
      </c>
      <c r="R8" s="5">
        <f t="shared" ref="R8" si="5">P8-Q8</f>
        <v>-9.5238095238095255</v>
      </c>
    </row>
    <row r="9" spans="1:18" ht="17" x14ac:dyDescent="0.2">
      <c r="A9" s="28" t="s">
        <v>24</v>
      </c>
      <c r="B9" s="52" t="s">
        <v>16</v>
      </c>
      <c r="C9" s="52" t="s">
        <v>16</v>
      </c>
      <c r="D9" s="55" t="s">
        <v>14</v>
      </c>
      <c r="E9" s="11" t="s">
        <v>11</v>
      </c>
      <c r="F9" s="10">
        <v>39.6</v>
      </c>
      <c r="G9" s="12">
        <v>4.2</v>
      </c>
      <c r="H9" s="10">
        <v>40</v>
      </c>
      <c r="I9" s="12">
        <v>4.8</v>
      </c>
      <c r="J9" s="10">
        <v>7</v>
      </c>
      <c r="K9" s="18">
        <v>38.1</v>
      </c>
      <c r="L9" s="19">
        <v>7.2</v>
      </c>
      <c r="M9" s="18">
        <v>40</v>
      </c>
      <c r="N9" s="19">
        <v>7.2</v>
      </c>
      <c r="O9" s="18">
        <v>7</v>
      </c>
      <c r="P9" s="5">
        <f t="shared" si="0"/>
        <v>101.01010101010101</v>
      </c>
      <c r="Q9" s="5">
        <f t="shared" si="1"/>
        <v>104.98687664041995</v>
      </c>
      <c r="R9" s="5">
        <f t="shared" si="2"/>
        <v>-3.9767756303189401</v>
      </c>
    </row>
    <row r="10" spans="1:18" ht="17" x14ac:dyDescent="0.2">
      <c r="A10" s="28" t="s">
        <v>25</v>
      </c>
      <c r="B10" s="50" t="s">
        <v>18</v>
      </c>
      <c r="C10" s="50" t="s">
        <v>18</v>
      </c>
      <c r="D10" s="28" t="s">
        <v>13</v>
      </c>
      <c r="E10" s="28" t="s">
        <v>10</v>
      </c>
      <c r="F10" s="10">
        <v>104</v>
      </c>
      <c r="G10" s="12">
        <v>17</v>
      </c>
      <c r="H10" s="10">
        <v>111.8</v>
      </c>
      <c r="I10" s="12">
        <v>21.4</v>
      </c>
      <c r="J10" s="10">
        <v>20</v>
      </c>
      <c r="K10" s="18">
        <v>102.1</v>
      </c>
      <c r="L10" s="19">
        <v>14.5</v>
      </c>
      <c r="M10" s="18">
        <v>121.6</v>
      </c>
      <c r="N10" s="19">
        <v>15.3</v>
      </c>
      <c r="O10" s="18">
        <v>20</v>
      </c>
      <c r="P10" s="5">
        <f t="shared" si="0"/>
        <v>107.5</v>
      </c>
      <c r="Q10" s="5">
        <f t="shared" si="1"/>
        <v>119.09892262487757</v>
      </c>
      <c r="R10" s="5">
        <f t="shared" si="2"/>
        <v>-11.598922624877574</v>
      </c>
    </row>
    <row r="11" spans="1:18" x14ac:dyDescent="0.2">
      <c r="A11" s="25" t="s">
        <v>26</v>
      </c>
      <c r="B11" s="51" t="s">
        <v>18</v>
      </c>
      <c r="C11" s="51" t="s">
        <v>18</v>
      </c>
      <c r="D11" s="25" t="s">
        <v>13</v>
      </c>
      <c r="E11" s="20" t="s">
        <v>10</v>
      </c>
      <c r="F11" s="33">
        <v>37.700000000000003</v>
      </c>
      <c r="G11" s="34">
        <v>21.7</v>
      </c>
      <c r="H11" s="33">
        <v>55.6</v>
      </c>
      <c r="I11" s="34">
        <v>23.8</v>
      </c>
      <c r="J11" s="45">
        <v>12</v>
      </c>
      <c r="K11" s="35">
        <v>36.200000000000003</v>
      </c>
      <c r="L11" s="36">
        <v>19.600000000000001</v>
      </c>
      <c r="M11" s="35">
        <v>49.9</v>
      </c>
      <c r="N11" s="36">
        <v>22.4</v>
      </c>
      <c r="O11" s="46">
        <v>12</v>
      </c>
      <c r="P11" s="5">
        <f t="shared" si="0"/>
        <v>147.48010610079575</v>
      </c>
      <c r="Q11" s="5">
        <f t="shared" si="1"/>
        <v>137.84530386740332</v>
      </c>
      <c r="R11" s="5">
        <f t="shared" si="2"/>
        <v>9.6348022333924348</v>
      </c>
    </row>
    <row r="12" spans="1:18" x14ac:dyDescent="0.2">
      <c r="A12" s="25" t="s">
        <v>26</v>
      </c>
      <c r="B12" s="51" t="s">
        <v>18</v>
      </c>
      <c r="C12" s="51" t="s">
        <v>18</v>
      </c>
      <c r="D12" s="25" t="s">
        <v>13</v>
      </c>
      <c r="E12" s="20" t="s">
        <v>11</v>
      </c>
      <c r="F12" s="10">
        <v>9.1999999999999993</v>
      </c>
      <c r="G12" s="12">
        <v>4</v>
      </c>
      <c r="H12" s="10">
        <v>12</v>
      </c>
      <c r="I12" s="12">
        <v>4</v>
      </c>
      <c r="J12" s="10">
        <v>12</v>
      </c>
      <c r="K12" s="18">
        <v>11.8</v>
      </c>
      <c r="L12" s="19">
        <v>4.5999999999999996</v>
      </c>
      <c r="M12" s="18">
        <v>13.6</v>
      </c>
      <c r="N12" s="19">
        <v>4.5</v>
      </c>
      <c r="O12" s="18">
        <v>12</v>
      </c>
      <c r="P12" s="5">
        <f t="shared" si="0"/>
        <v>130.43478260869566</v>
      </c>
      <c r="Q12" s="5">
        <f t="shared" si="1"/>
        <v>115.25423728813558</v>
      </c>
      <c r="R12" s="5">
        <f t="shared" si="2"/>
        <v>15.180545320560071</v>
      </c>
    </row>
    <row r="13" spans="1:18" x14ac:dyDescent="0.2">
      <c r="A13" s="25" t="s">
        <v>40</v>
      </c>
      <c r="B13" s="51" t="s">
        <v>18</v>
      </c>
      <c r="C13" s="54" t="s">
        <v>16</v>
      </c>
      <c r="D13" s="25" t="s">
        <v>13</v>
      </c>
      <c r="E13" s="20" t="s">
        <v>10</v>
      </c>
      <c r="F13" s="6">
        <v>-29.7</v>
      </c>
      <c r="G13" s="6">
        <v>6.8</v>
      </c>
      <c r="H13" s="6">
        <v>-16.899999999999999</v>
      </c>
      <c r="I13" s="6">
        <v>6.8</v>
      </c>
      <c r="J13" s="6">
        <v>24</v>
      </c>
      <c r="K13" s="16">
        <v>-31</v>
      </c>
      <c r="L13" s="16">
        <v>7.3</v>
      </c>
      <c r="M13" s="16">
        <v>-18.899999999999999</v>
      </c>
      <c r="N13" s="16">
        <v>6.8</v>
      </c>
      <c r="O13" s="16">
        <v>21</v>
      </c>
      <c r="P13" s="5"/>
      <c r="Q13" s="5"/>
      <c r="R13" s="5"/>
    </row>
    <row r="14" spans="1:18" ht="17" x14ac:dyDescent="0.2">
      <c r="A14" s="25" t="s">
        <v>27</v>
      </c>
      <c r="B14" s="51" t="s">
        <v>18</v>
      </c>
      <c r="C14" s="51" t="s">
        <v>18</v>
      </c>
      <c r="D14" s="28" t="s">
        <v>13</v>
      </c>
      <c r="E14" s="25" t="s">
        <v>11</v>
      </c>
      <c r="F14" s="37">
        <v>90</v>
      </c>
      <c r="G14" s="38">
        <v>52.1</v>
      </c>
      <c r="H14" s="37">
        <v>93.1</v>
      </c>
      <c r="I14" s="38">
        <v>53.2</v>
      </c>
      <c r="J14" s="47">
        <v>9</v>
      </c>
      <c r="K14" s="39">
        <v>89.8</v>
      </c>
      <c r="L14" s="40">
        <v>52.9</v>
      </c>
      <c r="M14" s="39">
        <v>92.9</v>
      </c>
      <c r="N14" s="40">
        <v>52.5</v>
      </c>
      <c r="O14" s="48">
        <v>8</v>
      </c>
      <c r="P14" s="5">
        <f t="shared" si="0"/>
        <v>103.44444444444444</v>
      </c>
      <c r="Q14" s="5">
        <f t="shared" si="1"/>
        <v>103.4521158129176</v>
      </c>
      <c r="R14" s="5">
        <f t="shared" si="2"/>
        <v>-7.6713684731544163E-3</v>
      </c>
    </row>
    <row r="15" spans="1:18" ht="17" x14ac:dyDescent="0.2">
      <c r="A15" s="29" t="s">
        <v>28</v>
      </c>
      <c r="B15" s="51" t="s">
        <v>18</v>
      </c>
      <c r="C15" s="54" t="s">
        <v>16</v>
      </c>
      <c r="D15" s="55" t="s">
        <v>14</v>
      </c>
      <c r="E15" s="29" t="s">
        <v>11</v>
      </c>
      <c r="F15" s="6">
        <v>30</v>
      </c>
      <c r="G15" s="6">
        <v>2</v>
      </c>
      <c r="H15" s="6">
        <v>36</v>
      </c>
      <c r="I15" s="6">
        <v>3</v>
      </c>
      <c r="J15" s="6">
        <v>20</v>
      </c>
      <c r="K15" s="16">
        <v>32</v>
      </c>
      <c r="L15" s="30">
        <v>3</v>
      </c>
      <c r="M15" s="16">
        <v>43</v>
      </c>
      <c r="N15" s="30">
        <v>2</v>
      </c>
      <c r="O15" s="16">
        <v>20</v>
      </c>
      <c r="P15" s="5">
        <f t="shared" si="0"/>
        <v>120</v>
      </c>
      <c r="Q15" s="5">
        <f t="shared" si="1"/>
        <v>134.375</v>
      </c>
      <c r="R15" s="5">
        <f t="shared" si="2"/>
        <v>-14.375</v>
      </c>
    </row>
    <row r="16" spans="1:18" ht="17" x14ac:dyDescent="0.2">
      <c r="A16" s="25" t="s">
        <v>29</v>
      </c>
      <c r="B16" s="53" t="s">
        <v>16</v>
      </c>
      <c r="C16" s="50" t="s">
        <v>18</v>
      </c>
      <c r="D16" s="25" t="s">
        <v>13</v>
      </c>
      <c r="E16" s="20" t="s">
        <v>11</v>
      </c>
      <c r="F16" s="41">
        <v>84</v>
      </c>
      <c r="G16" s="41">
        <v>15.2</v>
      </c>
      <c r="H16" s="41">
        <v>104</v>
      </c>
      <c r="I16" s="41">
        <v>14.2</v>
      </c>
      <c r="J16" s="49">
        <v>11</v>
      </c>
      <c r="K16" s="39">
        <v>84</v>
      </c>
      <c r="L16" s="39">
        <v>15.9</v>
      </c>
      <c r="M16" s="39">
        <v>97.5</v>
      </c>
      <c r="N16" s="39">
        <v>18.8</v>
      </c>
      <c r="O16" s="48">
        <v>24</v>
      </c>
      <c r="P16" s="5">
        <f t="shared" si="0"/>
        <v>123.80952380952381</v>
      </c>
      <c r="Q16" s="5">
        <f t="shared" si="1"/>
        <v>116.07142857142857</v>
      </c>
      <c r="R16" s="5">
        <f t="shared" si="2"/>
        <v>7.7380952380952408</v>
      </c>
    </row>
    <row r="17" spans="1:18" ht="17" x14ac:dyDescent="0.2">
      <c r="A17" s="25" t="s">
        <v>29</v>
      </c>
      <c r="B17" s="53" t="s">
        <v>16</v>
      </c>
      <c r="C17" s="50" t="s">
        <v>18</v>
      </c>
      <c r="D17" s="25" t="s">
        <v>13</v>
      </c>
      <c r="E17" s="20" t="s">
        <v>10</v>
      </c>
      <c r="F17" s="41">
        <v>130</v>
      </c>
      <c r="G17" s="41">
        <v>13.3</v>
      </c>
      <c r="H17" s="41">
        <v>148.5</v>
      </c>
      <c r="I17" s="41">
        <v>11.4</v>
      </c>
      <c r="J17" s="49">
        <v>11</v>
      </c>
      <c r="K17" s="39">
        <v>130.80000000000001</v>
      </c>
      <c r="L17" s="39">
        <v>15.2</v>
      </c>
      <c r="M17" s="39">
        <v>141.9</v>
      </c>
      <c r="N17" s="39">
        <v>16.7</v>
      </c>
      <c r="O17" s="48">
        <v>24</v>
      </c>
      <c r="P17" s="5">
        <f t="shared" si="0"/>
        <v>114.23076923076923</v>
      </c>
      <c r="Q17" s="5">
        <f t="shared" si="1"/>
        <v>108.48623853211008</v>
      </c>
      <c r="R17" s="5">
        <f t="shared" si="2"/>
        <v>5.7445306986591476</v>
      </c>
    </row>
    <row r="18" spans="1:18" x14ac:dyDescent="0.2">
      <c r="F18" s="6"/>
      <c r="G18" s="6"/>
      <c r="H18" s="6"/>
      <c r="I18" s="6"/>
      <c r="J18" s="6"/>
      <c r="K18" s="16"/>
      <c r="L18" s="16"/>
      <c r="M18" s="16"/>
      <c r="N18" s="16"/>
      <c r="O18" s="16"/>
    </row>
    <row r="19" spans="1:18" ht="17" x14ac:dyDescent="0.2">
      <c r="A19" s="42" t="s">
        <v>45</v>
      </c>
    </row>
    <row r="20" spans="1:18" ht="34" x14ac:dyDescent="0.2">
      <c r="A20" s="43" t="s">
        <v>34</v>
      </c>
      <c r="B20" s="43"/>
      <c r="C20" s="43"/>
    </row>
    <row r="21" spans="1:18" ht="40" customHeight="1" x14ac:dyDescent="0.2">
      <c r="A21" s="43" t="s">
        <v>39</v>
      </c>
      <c r="B21" s="43"/>
      <c r="C21" s="43"/>
    </row>
    <row r="22" spans="1:18" ht="69" customHeight="1" x14ac:dyDescent="0.2">
      <c r="B22" s="4"/>
    </row>
  </sheetData>
  <mergeCells count="6">
    <mergeCell ref="F1:J1"/>
    <mergeCell ref="K1:O1"/>
    <mergeCell ref="F2:G2"/>
    <mergeCell ref="H2:I2"/>
    <mergeCell ref="K2:L2"/>
    <mergeCell ref="M2:N2"/>
  </mergeCells>
  <conditionalFormatting sqref="E4:E17">
    <cfRule type="containsText" dxfId="5" priority="1" operator="containsText" text="Passive">
      <formula>NOT(ISERROR(SEARCH("Passive",E4)))</formula>
    </cfRule>
    <cfRule type="containsText" dxfId="4" priority="2" operator="containsText" text="Active">
      <formula>NOT(ISERROR(SEARCH("Active",E4)))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75FF-A4B9-3442-99C2-BAA8552D0250}">
  <dimension ref="A1:R17"/>
  <sheetViews>
    <sheetView zoomScale="114" zoomScaleNormal="11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ColWidth="9.1640625" defaultRowHeight="16" x14ac:dyDescent="0.2"/>
  <cols>
    <col min="1" max="1" width="46.1640625" style="6" customWidth="1"/>
    <col min="2" max="2" width="10.6640625" style="6" customWidth="1"/>
    <col min="3" max="3" width="9.83203125" style="6" customWidth="1"/>
    <col min="4" max="4" width="12.83203125" style="6" customWidth="1"/>
    <col min="5" max="5" width="9.1640625" style="1"/>
    <col min="6" max="6" width="10.83203125" style="1" customWidth="1"/>
    <col min="7" max="7" width="10.33203125" style="1" customWidth="1"/>
    <col min="8" max="8" width="8.5" style="1" customWidth="1"/>
    <col min="9" max="9" width="11.33203125" style="1" customWidth="1"/>
    <col min="10" max="10" width="8" style="1" customWidth="1"/>
    <col min="11" max="11" width="13" style="1" customWidth="1"/>
    <col min="12" max="12" width="7.83203125" style="1" customWidth="1"/>
    <col min="13" max="13" width="8" style="1" customWidth="1"/>
    <col min="14" max="14" width="11.83203125" style="1" customWidth="1"/>
    <col min="15" max="15" width="14.33203125" style="1" customWidth="1"/>
    <col min="16" max="16" width="14.83203125" style="1" customWidth="1"/>
    <col min="17" max="17" width="16.33203125" style="1" customWidth="1"/>
    <col min="18" max="18" width="54.6640625" style="1" customWidth="1"/>
    <col min="19" max="16384" width="9.1640625" style="1"/>
  </cols>
  <sheetData>
    <row r="1" spans="1:18" x14ac:dyDescent="0.2">
      <c r="B1" s="26"/>
      <c r="C1" s="26"/>
      <c r="D1" s="26"/>
      <c r="E1" s="96" t="s">
        <v>41</v>
      </c>
      <c r="F1" s="97"/>
      <c r="G1" s="97"/>
      <c r="H1" s="97"/>
      <c r="I1" s="98"/>
      <c r="J1" s="106" t="s">
        <v>42</v>
      </c>
      <c r="K1" s="107"/>
      <c r="L1" s="107"/>
      <c r="M1" s="107"/>
      <c r="N1" s="108"/>
      <c r="O1" s="6"/>
      <c r="P1" s="2"/>
      <c r="Q1" s="6"/>
    </row>
    <row r="2" spans="1:18" x14ac:dyDescent="0.2">
      <c r="A2" s="14" t="s">
        <v>8</v>
      </c>
      <c r="B2" s="27"/>
      <c r="C2" s="27"/>
      <c r="D2" s="27"/>
      <c r="E2" s="109" t="s">
        <v>4</v>
      </c>
      <c r="F2" s="110"/>
      <c r="G2" s="109" t="s">
        <v>5</v>
      </c>
      <c r="H2" s="110"/>
      <c r="I2" s="15"/>
      <c r="J2" s="104" t="s">
        <v>4</v>
      </c>
      <c r="K2" s="105"/>
      <c r="L2" s="104" t="s">
        <v>5</v>
      </c>
      <c r="M2" s="105"/>
      <c r="N2" s="16"/>
      <c r="O2" s="6"/>
      <c r="P2" s="3"/>
      <c r="Q2" s="6"/>
    </row>
    <row r="3" spans="1:18" ht="34" x14ac:dyDescent="0.2">
      <c r="A3" s="13" t="s">
        <v>0</v>
      </c>
      <c r="B3" s="44" t="s">
        <v>15</v>
      </c>
      <c r="C3" s="44" t="s">
        <v>19</v>
      </c>
      <c r="D3" s="13" t="s">
        <v>12</v>
      </c>
      <c r="E3" s="4" t="s">
        <v>1</v>
      </c>
      <c r="F3" s="4" t="s">
        <v>2</v>
      </c>
      <c r="G3" s="4" t="s">
        <v>1</v>
      </c>
      <c r="H3" s="4" t="s">
        <v>2</v>
      </c>
      <c r="I3" s="4" t="s">
        <v>3</v>
      </c>
      <c r="J3" s="17" t="s">
        <v>1</v>
      </c>
      <c r="K3" s="17" t="s">
        <v>2</v>
      </c>
      <c r="L3" s="17" t="s">
        <v>1</v>
      </c>
      <c r="M3" s="17" t="s">
        <v>2</v>
      </c>
      <c r="N3" s="17" t="s">
        <v>3</v>
      </c>
      <c r="O3" s="7" t="s">
        <v>7</v>
      </c>
      <c r="P3" s="7" t="s">
        <v>6</v>
      </c>
      <c r="Q3" s="8"/>
    </row>
    <row r="4" spans="1:18" ht="17" x14ac:dyDescent="0.2">
      <c r="A4" s="9" t="s">
        <v>21</v>
      </c>
      <c r="B4" s="52" t="s">
        <v>16</v>
      </c>
      <c r="C4" s="50" t="s">
        <v>18</v>
      </c>
      <c r="D4" s="9" t="s">
        <v>13</v>
      </c>
      <c r="E4" s="10">
        <v>116</v>
      </c>
      <c r="F4" s="12">
        <v>7.4</v>
      </c>
      <c r="G4" s="10">
        <v>117.1</v>
      </c>
      <c r="H4" s="12">
        <v>6.6</v>
      </c>
      <c r="I4" s="10">
        <v>64</v>
      </c>
      <c r="J4" s="18">
        <v>116</v>
      </c>
      <c r="K4" s="19">
        <v>7.8</v>
      </c>
      <c r="L4" s="18">
        <v>116.4</v>
      </c>
      <c r="M4" s="19">
        <v>6.9</v>
      </c>
      <c r="N4" s="18">
        <v>60</v>
      </c>
      <c r="O4" s="5">
        <f t="shared" ref="O4:O11" si="0">(G4*100)/E4</f>
        <v>100.94827586206897</v>
      </c>
      <c r="P4" s="5">
        <f t="shared" ref="P4:P11" si="1">(L4*100)/J4</f>
        <v>100.34482758620689</v>
      </c>
      <c r="Q4" s="5">
        <f t="shared" ref="Q4:Q11" si="2">O4-P4</f>
        <v>0.60344827586207828</v>
      </c>
    </row>
    <row r="5" spans="1:18" ht="17" x14ac:dyDescent="0.2">
      <c r="A5" s="11" t="s">
        <v>24</v>
      </c>
      <c r="B5" s="52" t="s">
        <v>16</v>
      </c>
      <c r="C5" s="52" t="s">
        <v>16</v>
      </c>
      <c r="D5" s="11" t="s">
        <v>14</v>
      </c>
      <c r="E5" s="21">
        <v>39.6</v>
      </c>
      <c r="F5" s="22">
        <v>4.2</v>
      </c>
      <c r="G5" s="21">
        <v>40</v>
      </c>
      <c r="H5" s="22">
        <v>4.8</v>
      </c>
      <c r="I5" s="21">
        <v>7</v>
      </c>
      <c r="J5" s="23">
        <v>38.1</v>
      </c>
      <c r="K5" s="24">
        <v>7.2</v>
      </c>
      <c r="L5" s="23">
        <v>40</v>
      </c>
      <c r="M5" s="24">
        <v>7.2</v>
      </c>
      <c r="N5" s="23">
        <v>7</v>
      </c>
      <c r="O5" s="5">
        <f t="shared" si="0"/>
        <v>101.01010101010101</v>
      </c>
      <c r="P5" s="5">
        <f t="shared" si="1"/>
        <v>104.98687664041995</v>
      </c>
      <c r="Q5" s="5">
        <f t="shared" si="2"/>
        <v>-3.9767756303189401</v>
      </c>
    </row>
    <row r="6" spans="1:18" ht="17" x14ac:dyDescent="0.2">
      <c r="A6" s="28" t="s">
        <v>25</v>
      </c>
      <c r="B6" s="50" t="s">
        <v>18</v>
      </c>
      <c r="C6" s="50" t="s">
        <v>18</v>
      </c>
      <c r="D6" s="9" t="s">
        <v>13</v>
      </c>
      <c r="E6" s="10">
        <v>104</v>
      </c>
      <c r="F6" s="12">
        <v>17</v>
      </c>
      <c r="G6" s="10">
        <v>111.8</v>
      </c>
      <c r="H6" s="12">
        <v>21.4</v>
      </c>
      <c r="I6" s="10">
        <v>20</v>
      </c>
      <c r="J6" s="18">
        <v>102.1</v>
      </c>
      <c r="K6" s="19">
        <v>14.5</v>
      </c>
      <c r="L6" s="18">
        <v>121.6</v>
      </c>
      <c r="M6" s="19">
        <v>15.3</v>
      </c>
      <c r="N6" s="18">
        <v>20</v>
      </c>
      <c r="O6" s="5">
        <f t="shared" si="0"/>
        <v>107.5</v>
      </c>
      <c r="P6" s="5">
        <f t="shared" si="1"/>
        <v>119.09892262487757</v>
      </c>
      <c r="Q6" s="5">
        <f t="shared" si="2"/>
        <v>-11.598922624877574</v>
      </c>
    </row>
    <row r="7" spans="1:18" ht="17" x14ac:dyDescent="0.2">
      <c r="A7" s="11" t="s">
        <v>26</v>
      </c>
      <c r="B7" s="51" t="s">
        <v>18</v>
      </c>
      <c r="C7" s="51" t="s">
        <v>18</v>
      </c>
      <c r="D7" s="20" t="s">
        <v>13</v>
      </c>
      <c r="E7" s="21">
        <v>62.6</v>
      </c>
      <c r="F7" s="22">
        <v>6.2</v>
      </c>
      <c r="G7" s="21">
        <v>73.2</v>
      </c>
      <c r="H7" s="22">
        <v>9.8000000000000007</v>
      </c>
      <c r="I7" s="21">
        <v>12</v>
      </c>
      <c r="J7" s="23">
        <v>59.3</v>
      </c>
      <c r="K7" s="24">
        <v>12.6</v>
      </c>
      <c r="L7" s="23">
        <v>64.599999999999994</v>
      </c>
      <c r="M7" s="24">
        <v>12.5</v>
      </c>
      <c r="N7" s="23">
        <v>12</v>
      </c>
      <c r="O7" s="5">
        <f t="shared" si="0"/>
        <v>116.93290734824281</v>
      </c>
      <c r="P7" s="5">
        <f t="shared" si="1"/>
        <v>108.93760539629004</v>
      </c>
      <c r="Q7" s="5">
        <f t="shared" si="2"/>
        <v>7.9953019519527686</v>
      </c>
    </row>
    <row r="8" spans="1:18" ht="17" x14ac:dyDescent="0.2">
      <c r="A8" s="28" t="s">
        <v>27</v>
      </c>
      <c r="B8" s="51" t="s">
        <v>18</v>
      </c>
      <c r="C8" s="50" t="s">
        <v>18</v>
      </c>
      <c r="D8" s="9" t="s">
        <v>13</v>
      </c>
      <c r="E8" s="25">
        <v>140.9</v>
      </c>
      <c r="F8" s="28">
        <v>6.6</v>
      </c>
      <c r="G8" s="25">
        <v>145.30000000000001</v>
      </c>
      <c r="H8" s="28">
        <v>5</v>
      </c>
      <c r="I8" s="25">
        <v>9</v>
      </c>
      <c r="J8" s="16">
        <v>141.4</v>
      </c>
      <c r="K8" s="30">
        <v>5.6</v>
      </c>
      <c r="L8" s="16">
        <v>144.19999999999999</v>
      </c>
      <c r="M8" s="30">
        <v>5.0999999999999996</v>
      </c>
      <c r="N8" s="16">
        <v>8</v>
      </c>
      <c r="O8" s="5">
        <f t="shared" si="0"/>
        <v>103.12278211497517</v>
      </c>
      <c r="P8" s="5">
        <f t="shared" si="1"/>
        <v>101.98019801980196</v>
      </c>
      <c r="Q8" s="5">
        <f t="shared" si="2"/>
        <v>1.1425840951732056</v>
      </c>
    </row>
    <row r="9" spans="1:18" ht="28" customHeight="1" x14ac:dyDescent="0.2">
      <c r="A9" s="11" t="s">
        <v>28</v>
      </c>
      <c r="B9" s="51" t="s">
        <v>18</v>
      </c>
      <c r="C9" s="54" t="s">
        <v>16</v>
      </c>
      <c r="D9" s="11" t="s">
        <v>14</v>
      </c>
      <c r="E9" s="4">
        <v>30</v>
      </c>
      <c r="F9" s="4">
        <v>2</v>
      </c>
      <c r="G9" s="4">
        <v>36</v>
      </c>
      <c r="H9" s="4">
        <v>3</v>
      </c>
      <c r="I9" s="4">
        <v>20</v>
      </c>
      <c r="J9" s="17">
        <v>32</v>
      </c>
      <c r="K9" s="31">
        <v>3</v>
      </c>
      <c r="L9" s="17">
        <v>43</v>
      </c>
      <c r="M9" s="31">
        <v>2</v>
      </c>
      <c r="N9" s="17">
        <v>20</v>
      </c>
      <c r="O9" s="5">
        <f t="shared" si="0"/>
        <v>120</v>
      </c>
      <c r="P9" s="5">
        <f t="shared" si="1"/>
        <v>134.375</v>
      </c>
      <c r="Q9" s="5">
        <f t="shared" si="2"/>
        <v>-14.375</v>
      </c>
    </row>
    <row r="10" spans="1:18" ht="17" x14ac:dyDescent="0.2">
      <c r="A10" s="28" t="s">
        <v>29</v>
      </c>
      <c r="B10" s="53" t="s">
        <v>16</v>
      </c>
      <c r="C10" s="50" t="s">
        <v>18</v>
      </c>
      <c r="D10" s="25" t="s">
        <v>13</v>
      </c>
      <c r="E10" s="41">
        <v>107</v>
      </c>
      <c r="F10" s="41">
        <v>27.1</v>
      </c>
      <c r="G10" s="41">
        <v>126.3</v>
      </c>
      <c r="H10" s="41">
        <v>25.8</v>
      </c>
      <c r="I10" s="49">
        <v>11</v>
      </c>
      <c r="J10" s="39">
        <v>107.4</v>
      </c>
      <c r="K10" s="39">
        <v>28.2</v>
      </c>
      <c r="L10" s="39">
        <v>119.7</v>
      </c>
      <c r="M10" s="39">
        <v>28.5</v>
      </c>
      <c r="N10" s="48">
        <v>24</v>
      </c>
      <c r="O10" s="5">
        <f t="shared" si="0"/>
        <v>118.03738317757009</v>
      </c>
      <c r="P10" s="5">
        <f t="shared" si="1"/>
        <v>111.45251396648044</v>
      </c>
      <c r="Q10" s="5">
        <f t="shared" si="2"/>
        <v>6.5848692110896536</v>
      </c>
    </row>
    <row r="11" spans="1:18" x14ac:dyDescent="0.2">
      <c r="E11" s="4"/>
      <c r="F11" s="4"/>
      <c r="G11" s="4"/>
      <c r="H11" s="4"/>
      <c r="I11" s="4"/>
      <c r="J11" s="17"/>
      <c r="K11" s="17"/>
      <c r="L11" s="17"/>
      <c r="M11" s="17"/>
      <c r="N11" s="17"/>
      <c r="O11" s="5" t="e">
        <f t="shared" si="0"/>
        <v>#DIV/0!</v>
      </c>
      <c r="P11" s="5" t="e">
        <f t="shared" si="1"/>
        <v>#DIV/0!</v>
      </c>
      <c r="Q11" s="5" t="e">
        <f t="shared" si="2"/>
        <v>#DIV/0!</v>
      </c>
    </row>
    <row r="12" spans="1:18" s="6" customFormat="1" x14ac:dyDescent="0.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s="6" customFormat="1" x14ac:dyDescent="0.2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s="6" customFormat="1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s="6" customFormat="1" x14ac:dyDescent="0.2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s="6" customFormat="1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s="6" customFormat="1" x14ac:dyDescent="0.2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</sheetData>
  <mergeCells count="6">
    <mergeCell ref="E1:I1"/>
    <mergeCell ref="J1:N1"/>
    <mergeCell ref="E2:F2"/>
    <mergeCell ref="G2:H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Control of n</vt:lpstr>
      <vt:lpstr>1st order combinations</vt:lpstr>
      <vt:lpstr>Raw data</vt:lpstr>
      <vt:lpstr>2nd order combinations</vt:lpstr>
      <vt:lpstr>1_Global ROM</vt:lpstr>
      <vt:lpstr>1_1Global ROM_RoB Randomization</vt:lpstr>
      <vt:lpstr>1_2_Global ROM_RoB Measurement</vt:lpstr>
      <vt:lpstr>2_Passive vs. Active</vt:lpstr>
      <vt:lpstr>3_Hip flexion_global</vt:lpstr>
      <vt:lpstr>3_1_Hip flexion_RoB Random</vt:lpstr>
      <vt:lpstr>3_Hip flexion_active vs passive</vt:lpstr>
      <vt:lpstr>4_Knee extension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2021-02-01T08:59:29Z</dcterms:modified>
</cp:coreProperties>
</file>