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\Desktop\Eng Química\3° Período\Métodos\"/>
    </mc:Choice>
  </mc:AlternateContent>
  <xr:revisionPtr revIDLastSave="0" documentId="8_{63E7B811-6237-44E2-AFB5-EA04731EF4ED}" xr6:coauthVersionLast="41" xr6:coauthVersionMax="41" xr10:uidLastSave="{00000000-0000-0000-0000-000000000000}"/>
  <bookViews>
    <workbookView xWindow="-120" yWindow="-120" windowWidth="20730" windowHeight="11160" xr2:uid="{E487FBD5-22D1-4E7D-9B1F-9256E257F7B1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/>
  <c r="A20" i="1"/>
  <c r="B21" i="1"/>
  <c r="C21" i="1" s="1"/>
  <c r="D21" i="1"/>
  <c r="B12" i="1"/>
  <c r="C12" i="1" s="1"/>
  <c r="B13" i="1" s="1"/>
  <c r="D12" i="1"/>
  <c r="E12" i="1"/>
  <c r="F12" i="1"/>
  <c r="D13" i="1"/>
  <c r="F11" i="1"/>
  <c r="F10" i="1"/>
  <c r="C11" i="1"/>
  <c r="D11" i="1"/>
  <c r="E11" i="1"/>
  <c r="B11" i="1"/>
  <c r="E10" i="1"/>
  <c r="B9" i="1"/>
  <c r="B10" i="1"/>
  <c r="F21" i="1" l="1"/>
  <c r="E21" i="1"/>
  <c r="E13" i="1"/>
  <c r="D14" i="1"/>
  <c r="F13" i="1"/>
  <c r="C13" i="1"/>
  <c r="B14" i="1"/>
  <c r="E14" i="1" s="1"/>
  <c r="D10" i="1"/>
  <c r="C10" i="1"/>
  <c r="A11" i="1"/>
  <c r="A12" i="1"/>
  <c r="A13" i="1"/>
  <c r="A14" i="1"/>
  <c r="A15" i="1" s="1"/>
  <c r="A16" i="1" s="1"/>
  <c r="A17" i="1" s="1"/>
  <c r="A18" i="1" s="1"/>
  <c r="A19" i="1" s="1"/>
  <c r="A10" i="1"/>
  <c r="A9" i="1"/>
  <c r="C14" i="1" l="1"/>
  <c r="B15" i="1" s="1"/>
  <c r="D15" i="1"/>
  <c r="F14" i="1"/>
  <c r="C15" i="1" l="1"/>
  <c r="B16" i="1" s="1"/>
  <c r="F15" i="1"/>
  <c r="D16" i="1"/>
  <c r="E15" i="1"/>
  <c r="F16" i="1" l="1"/>
  <c r="D17" i="1"/>
  <c r="C16" i="1"/>
  <c r="B17" i="1" s="1"/>
  <c r="E16" i="1"/>
  <c r="D18" i="1" l="1"/>
  <c r="F17" i="1"/>
  <c r="C17" i="1"/>
  <c r="B18" i="1" s="1"/>
  <c r="E17" i="1"/>
  <c r="C18" i="1" l="1"/>
  <c r="D19" i="1"/>
  <c r="F18" i="1"/>
  <c r="E18" i="1"/>
  <c r="B19" i="1" s="1"/>
  <c r="C19" i="1" l="1"/>
  <c r="B20" i="1" s="1"/>
  <c r="D20" i="1"/>
  <c r="F19" i="1"/>
  <c r="E19" i="1"/>
  <c r="F20" i="1" l="1"/>
  <c r="C20" i="1"/>
  <c r="E20" i="1"/>
</calcChain>
</file>

<file path=xl/sharedStrings.xml><?xml version="1.0" encoding="utf-8"?>
<sst xmlns="http://schemas.openxmlformats.org/spreadsheetml/2006/main" count="15" uniqueCount="15">
  <si>
    <t>Método da Secante</t>
  </si>
  <si>
    <t>f(v)=((R*T)/(v-b)-(a)/(v*(v+b)*RAIZ(T))-p)</t>
  </si>
  <si>
    <t>R</t>
  </si>
  <si>
    <t>T</t>
  </si>
  <si>
    <t>a</t>
  </si>
  <si>
    <t>b</t>
  </si>
  <si>
    <t>p</t>
  </si>
  <si>
    <t>Tc</t>
  </si>
  <si>
    <t>pc</t>
  </si>
  <si>
    <t>k</t>
  </si>
  <si>
    <t>xi</t>
  </si>
  <si>
    <t>f(xi)</t>
  </si>
  <si>
    <t>f(xi-1)</t>
  </si>
  <si>
    <t>Ea(%)</t>
  </si>
  <si>
    <t>(xi-1)-xi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</si>
</sst>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765C-248B-4D09-8073-A6B90B3F097D}">
  <dimension ref="A1:G21"/>
  <sheetViews>
    <sheetView tabSelected="1" workbookViewId="0">
      <selection activeCell="A20" sqref="A20:A21"/>
    </sheetView>
  </sheetViews>
  <sheetFormatPr defaultRowHeight="15" x14ac:dyDescent="0.25"/>
  <cols>
    <col min="3" max="3" width="9.5703125" bestFit="1" customWidth="1"/>
  </cols>
  <sheetData>
    <row r="1" spans="1:7" x14ac:dyDescent="0.25">
      <c r="A1" t="s">
        <v>0</v>
      </c>
      <c r="B1" s="1"/>
    </row>
    <row r="3" spans="1:7" x14ac:dyDescent="0.25">
      <c r="A3" t="s">
        <v>1</v>
      </c>
    </row>
    <row r="5" spans="1:7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 x14ac:dyDescent="0.25">
      <c r="A6">
        <v>0.51800000000000002</v>
      </c>
      <c r="B6">
        <v>223.15</v>
      </c>
      <c r="C6" s="3">
        <v>12.557783000000001</v>
      </c>
      <c r="D6">
        <v>1.8630000000000001E-3</v>
      </c>
      <c r="E6">
        <v>65000</v>
      </c>
      <c r="F6">
        <v>191</v>
      </c>
      <c r="G6">
        <v>4600</v>
      </c>
    </row>
    <row r="8" spans="1:7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14</v>
      </c>
      <c r="F8" s="2" t="s">
        <v>13</v>
      </c>
    </row>
    <row r="9" spans="1:7" x14ac:dyDescent="0.25">
      <c r="A9">
        <f>0</f>
        <v>0</v>
      </c>
      <c r="B9">
        <f>0.005</f>
        <v>5.0000000000000001E-3</v>
      </c>
    </row>
    <row r="10" spans="1:7" x14ac:dyDescent="0.25">
      <c r="A10">
        <f>A9+1</f>
        <v>1</v>
      </c>
      <c r="B10">
        <f>0.003</f>
        <v>3.0000000000000001E-3</v>
      </c>
      <c r="C10">
        <f>((0.518*223.15)/(B10-0.001863)-(12.557783)/(B10*(B10+0.001863)*SQRT(223.15))-65000)</f>
        <v>-20958.3254169793</v>
      </c>
      <c r="D10">
        <f>((0.518*223.15)/(B9-0.001863)-(12.557783)/(B9*(B9+0.001863)*SQRT(223.15))-65000)</f>
        <v>-52650.145814678144</v>
      </c>
      <c r="E10">
        <f>B9-B10</f>
        <v>2E-3</v>
      </c>
      <c r="F10">
        <f>ABS(((B10-B9)/B10)*100)</f>
        <v>66.666666666666657</v>
      </c>
    </row>
    <row r="11" spans="1:7" x14ac:dyDescent="0.25">
      <c r="A11">
        <f t="shared" ref="A11:A20" si="0">A10+1</f>
        <v>2</v>
      </c>
      <c r="B11">
        <f>(B10)-(C10*E10)/(D10-C10)</f>
        <v>1.6773668944242098E-3</v>
      </c>
      <c r="C11">
        <f>((0.518*223.15)/(B11-0.001863)-(12.557783)/(B11*(B11+0.001863)*SQRT(223.15))-65000)</f>
        <v>-829248.26789884001</v>
      </c>
      <c r="D11">
        <f>((0.518*223.15)/(B10-0.001863)-(12.557783)/(B10*(B10+0.001863)*SQRT(223.15))-65000)</f>
        <v>-20958.3254169793</v>
      </c>
      <c r="E11">
        <f>B10-B11</f>
        <v>1.3226331055757902E-3</v>
      </c>
      <c r="F11">
        <f>ABS(((B11-B10)/B11)*100)</f>
        <v>78.851747341168959</v>
      </c>
    </row>
    <row r="12" spans="1:7" x14ac:dyDescent="0.25">
      <c r="A12">
        <f t="shared" si="0"/>
        <v>3</v>
      </c>
      <c r="B12">
        <f t="shared" ref="B12:B20" si="1">(B11)-(C11*E11)/(D11-C11)</f>
        <v>3.0342948409685915E-3</v>
      </c>
      <c r="C12">
        <f t="shared" ref="C12:C20" si="2">((0.518*223.15)/(B12-0.001863)-(12.557783)/(B12*(B12+0.001863)*SQRT(223.15))-65000)</f>
        <v>-22884.75767252384</v>
      </c>
      <c r="D12">
        <f t="shared" ref="D12:D20" si="3">((0.518*223.15)/(B11-0.001863)-(12.557783)/(B11*(B11+0.001863)*SQRT(223.15))-65000)</f>
        <v>-829248.26789884001</v>
      </c>
      <c r="E12">
        <f t="shared" ref="E12:E20" si="4">B11-B12</f>
        <v>-1.3569279465443817E-3</v>
      </c>
      <c r="F12">
        <f t="shared" ref="F12:F20" si="5">ABS(((B12-B11)/B12)*100)</f>
        <v>44.719713068860187</v>
      </c>
    </row>
    <row r="13" spans="1:7" x14ac:dyDescent="0.25">
      <c r="A13">
        <f t="shared" si="0"/>
        <v>4</v>
      </c>
      <c r="B13">
        <f t="shared" si="1"/>
        <v>3.0728047274427798E-3</v>
      </c>
      <c r="C13">
        <f t="shared" si="2"/>
        <v>-24881.278578673548</v>
      </c>
      <c r="D13">
        <f t="shared" si="3"/>
        <v>-22884.75767252384</v>
      </c>
      <c r="E13">
        <f t="shared" si="4"/>
        <v>-3.8509886474188265E-5</v>
      </c>
      <c r="F13">
        <f t="shared" si="5"/>
        <v>1.2532487382052615</v>
      </c>
    </row>
    <row r="14" spans="1:7" x14ac:dyDescent="0.25">
      <c r="A14">
        <f t="shared" si="0"/>
        <v>5</v>
      </c>
      <c r="B14">
        <f t="shared" si="1"/>
        <v>2.5928822731143587E-3</v>
      </c>
      <c r="C14">
        <f t="shared" si="2"/>
        <v>20609.441623168474</v>
      </c>
      <c r="D14">
        <f t="shared" si="3"/>
        <v>-24881.278578673548</v>
      </c>
      <c r="E14">
        <f t="shared" si="4"/>
        <v>4.7992245432842105E-4</v>
      </c>
      <c r="F14">
        <f t="shared" si="5"/>
        <v>18.509226558596406</v>
      </c>
    </row>
    <row r="15" spans="1:7" x14ac:dyDescent="0.25">
      <c r="A15">
        <f t="shared" si="0"/>
        <v>6</v>
      </c>
      <c r="B15">
        <f t="shared" si="1"/>
        <v>2.8103097783779229E-3</v>
      </c>
      <c r="C15">
        <f t="shared" si="2"/>
        <v>-6987.2077779024185</v>
      </c>
      <c r="D15">
        <f t="shared" si="3"/>
        <v>20609.441623168474</v>
      </c>
      <c r="E15">
        <f t="shared" si="4"/>
        <v>-2.1742750526356413E-4</v>
      </c>
      <c r="F15">
        <f t="shared" si="5"/>
        <v>7.7367807256131282</v>
      </c>
    </row>
    <row r="16" spans="1:7" x14ac:dyDescent="0.25">
      <c r="A16">
        <f t="shared" si="0"/>
        <v>7</v>
      </c>
      <c r="B16">
        <f t="shared" si="1"/>
        <v>2.7552592128607719E-3</v>
      </c>
      <c r="C16">
        <f t="shared" si="2"/>
        <v>-1515.8921382535191</v>
      </c>
      <c r="D16">
        <f t="shared" si="3"/>
        <v>-6987.2077779024185</v>
      </c>
      <c r="E16">
        <f t="shared" si="4"/>
        <v>5.5050565517150967E-5</v>
      </c>
      <c r="F16">
        <f t="shared" si="5"/>
        <v>1.998017655115369</v>
      </c>
    </row>
    <row r="17" spans="1:6" x14ac:dyDescent="0.25">
      <c r="A17">
        <f t="shared" si="0"/>
        <v>8</v>
      </c>
      <c r="B17">
        <f t="shared" si="1"/>
        <v>2.7400068083259068E-3</v>
      </c>
      <c r="C17">
        <f t="shared" si="2"/>
        <v>149.2709391493845</v>
      </c>
      <c r="D17">
        <f t="shared" si="3"/>
        <v>-1515.8921382535191</v>
      </c>
      <c r="E17">
        <f t="shared" si="4"/>
        <v>1.5252404534865129E-5</v>
      </c>
      <c r="F17">
        <f t="shared" si="5"/>
        <v>0.55665571663977231</v>
      </c>
    </row>
    <row r="18" spans="1:6" x14ac:dyDescent="0.25">
      <c r="A18">
        <f t="shared" si="0"/>
        <v>9</v>
      </c>
      <c r="B18">
        <f t="shared" si="1"/>
        <v>2.7413740862700926E-3</v>
      </c>
      <c r="C18">
        <f t="shared" si="2"/>
        <v>-2.8663053308991948</v>
      </c>
      <c r="D18">
        <f t="shared" si="3"/>
        <v>149.2709391493845</v>
      </c>
      <c r="E18">
        <f t="shared" si="4"/>
        <v>-1.3672779441858442E-6</v>
      </c>
      <c r="F18">
        <f t="shared" si="5"/>
        <v>4.9875642694432822E-2</v>
      </c>
    </row>
    <row r="19" spans="1:6" x14ac:dyDescent="0.25">
      <c r="A19">
        <f t="shared" si="0"/>
        <v>10</v>
      </c>
      <c r="B19">
        <f t="shared" si="1"/>
        <v>2.74134832639733E-3</v>
      </c>
      <c r="C19">
        <f t="shared" si="2"/>
        <v>-5.3061218204675242E-3</v>
      </c>
      <c r="D19">
        <f t="shared" si="3"/>
        <v>-2.8663053308991948</v>
      </c>
      <c r="E19">
        <f t="shared" si="4"/>
        <v>2.5759872762654012E-8</v>
      </c>
      <c r="F19">
        <f t="shared" si="5"/>
        <v>9.3967893516500121E-4</v>
      </c>
    </row>
    <row r="20" spans="1:6" x14ac:dyDescent="0.25">
      <c r="A20">
        <f>A19+1</f>
        <v>11</v>
      </c>
      <c r="B20">
        <f t="shared" si="1"/>
        <v>2.7413482786220553E-3</v>
      </c>
      <c r="C20">
        <f t="shared" si="2"/>
        <v>1.8900027498602867E-7</v>
      </c>
      <c r="D20">
        <f t="shared" si="3"/>
        <v>-5.3061218204675242E-3</v>
      </c>
      <c r="E20">
        <f t="shared" si="4"/>
        <v>4.7775274621825181E-11</v>
      </c>
      <c r="F20">
        <f t="shared" si="5"/>
        <v>1.7427655943753169E-6</v>
      </c>
    </row>
    <row r="21" spans="1:6" x14ac:dyDescent="0.25">
      <c r="A21">
        <f>A20+1</f>
        <v>12</v>
      </c>
      <c r="B21">
        <f>(B20)-(C20*E20)/(D20-C20)</f>
        <v>2.7413482786237571E-3</v>
      </c>
      <c r="C21">
        <f>((0.518*223.15)/(B21-0.001863)-(12.557783)/(B21*(B21+0.001863)*SQRT(223.15))-65000)</f>
        <v>0</v>
      </c>
      <c r="D21">
        <f>((0.518*223.15)/(B20-0.001863)-(12.557783)/(B20*(B20+0.001863)*SQRT(223.15))-65000)</f>
        <v>1.8900027498602867E-7</v>
      </c>
      <c r="E21">
        <f>B20-B21</f>
        <v>-1.7017637299332478E-15</v>
      </c>
      <c r="F21">
        <f>ABS(((B21-B20)/B21)*100)</f>
        <v>6.2077618637628442E-11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2019-03-25T00:13:56Z</dcterms:created>
  <dcterms:modified xsi:type="dcterms:W3CDTF">2019-03-25T04:09:42Z</dcterms:modified>
</cp:coreProperties>
</file>