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esktop\FA\3 курс\2 сем\Курсач Программная инженерия\"/>
    </mc:Choice>
  </mc:AlternateContent>
  <xr:revisionPtr revIDLastSave="0" documentId="13_ncr:1_{2FA9C718-3D25-41BE-A832-29DED03BDC98}" xr6:coauthVersionLast="47" xr6:coauthVersionMax="47" xr10:uidLastSave="{00000000-0000-0000-0000-000000000000}"/>
  <bookViews>
    <workbookView xWindow="-108" yWindow="-108" windowWidth="23256" windowHeight="12576" xr2:uid="{DF6EC2C2-9C37-48CA-9A24-1D44E201ADB0}"/>
  </bookViews>
  <sheets>
    <sheet name="План" sheetId="1" r:id="rId1"/>
    <sheet name="Диаграмма" sheetId="3" r:id="rId2"/>
    <sheet name="Формулы" sheetId="2" r:id="rId3"/>
  </sheets>
  <definedNames>
    <definedName name="BackLogSize">Формулы!$B$1</definedName>
    <definedName name="ReportDate">Формулы!$B$3</definedName>
    <definedName name="SprintLen">Формулы!$B$2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2" l="1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6" i="2"/>
  <c r="G6" i="2" s="1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6" i="2"/>
  <c r="B1" i="2"/>
  <c r="C6" i="2"/>
  <c r="B3" i="2"/>
  <c r="G7" i="2" l="1"/>
  <c r="H7" i="2" s="1"/>
  <c r="H6" i="2"/>
  <c r="G8" i="2" l="1"/>
  <c r="G9" i="2" l="1"/>
  <c r="H8" i="2"/>
  <c r="G10" i="2" l="1"/>
  <c r="H9" i="2"/>
  <c r="G11" i="2" l="1"/>
  <c r="H10" i="2"/>
  <c r="G12" i="2" l="1"/>
  <c r="H11" i="2"/>
  <c r="G13" i="2" l="1"/>
  <c r="H12" i="2"/>
  <c r="G14" i="2" l="1"/>
  <c r="H13" i="2"/>
  <c r="H14" i="2" l="1"/>
  <c r="G15" i="2"/>
  <c r="H15" i="2" l="1"/>
  <c r="G16" i="2"/>
  <c r="H16" i="2" l="1"/>
  <c r="G17" i="2"/>
  <c r="H17" i="2" l="1"/>
  <c r="G18" i="2"/>
  <c r="H18" i="2" l="1"/>
  <c r="G19" i="2"/>
  <c r="H19" i="2" l="1"/>
  <c r="G20" i="2"/>
  <c r="G21" i="2" l="1"/>
  <c r="H20" i="2"/>
  <c r="G22" i="2" l="1"/>
  <c r="H21" i="2"/>
  <c r="G23" i="2" l="1"/>
  <c r="H22" i="2"/>
  <c r="G24" i="2" l="1"/>
  <c r="H23" i="2"/>
  <c r="H24" i="2" l="1"/>
  <c r="G25" i="2"/>
  <c r="G26" i="2" l="1"/>
  <c r="H25" i="2"/>
  <c r="H26" i="2" l="1"/>
  <c r="G27" i="2"/>
  <c r="G28" i="2" l="1"/>
  <c r="H27" i="2"/>
  <c r="G29" i="2" l="1"/>
  <c r="H28" i="2"/>
  <c r="H29" i="2" l="1"/>
  <c r="G30" i="2"/>
  <c r="G31" i="2" l="1"/>
  <c r="H30" i="2"/>
  <c r="H31" i="2" l="1"/>
  <c r="G32" i="2"/>
  <c r="G33" i="2" l="1"/>
  <c r="H32" i="2"/>
  <c r="G34" i="2" l="1"/>
  <c r="H33" i="2"/>
  <c r="G35" i="2" l="1"/>
  <c r="H34" i="2"/>
  <c r="G36" i="2" l="1"/>
  <c r="H36" i="2" s="1"/>
  <c r="H35" i="2"/>
</calcChain>
</file>

<file path=xl/sharedStrings.xml><?xml version="1.0" encoding="utf-8"?>
<sst xmlns="http://schemas.openxmlformats.org/spreadsheetml/2006/main" count="40" uniqueCount="39">
  <si>
    <t>Название работы</t>
  </si>
  <si>
    <t>Оценка</t>
  </si>
  <si>
    <t>Дата завершения</t>
  </si>
  <si>
    <t>Объем работы</t>
  </si>
  <si>
    <t>Номер спринта</t>
  </si>
  <si>
    <t>Дата начала</t>
  </si>
  <si>
    <t>Длительность спринта</t>
  </si>
  <si>
    <t>Сделано работы</t>
  </si>
  <si>
    <t>Осталось работы</t>
  </si>
  <si>
    <t>Всего сделано</t>
  </si>
  <si>
    <t>Дата отчета</t>
  </si>
  <si>
    <t>Проведение анализа рынка фитнес-приложений</t>
  </si>
  <si>
    <t>Исследование потребностей целевой аудитории и их предпочтений в функционале приложений</t>
  </si>
  <si>
    <t>Создание пользовательского опыта (UX)</t>
  </si>
  <si>
    <t>Разработка пользовательского интерфейса (UI)</t>
  </si>
  <si>
    <t>Проведение тестирования прототипов дизайна</t>
  </si>
  <si>
    <t>Верстка адаптивных макетов приложения</t>
  </si>
  <si>
    <t>Разработка функции для съемки фотографий еды и анализа калорийности</t>
  </si>
  <si>
    <t>Интеграция с базой данных пищевых продуктов</t>
  </si>
  <si>
    <t>Разработка базы данных упражнений</t>
  </si>
  <si>
    <t>Разработка функции анализа техники выполнения упражнений</t>
  </si>
  <si>
    <t>Создание алгоритмов для распознавания различных аспектов техники выполнения упражнений</t>
  </si>
  <si>
    <t>Разработка функционала для отображения статистики тренировок и прогресса пользователей</t>
  </si>
  <si>
    <t xml:space="preserve">Разработка функционала для отслеживания физической активности </t>
  </si>
  <si>
    <t>Интеграция с API устройств для сбора данных о физической активности</t>
  </si>
  <si>
    <t>Создание алгоритмов для генерации персонализированных тренировочных программ</t>
  </si>
  <si>
    <t>Возможность установки целей и отслеживания их выполнения</t>
  </si>
  <si>
    <t>Создание функции для сохранения любимых тренировок и программ</t>
  </si>
  <si>
    <t>Разработка функционала для интеграции с социальными сетями</t>
  </si>
  <si>
    <t>Создание функции для установки напоминаний о тренировках и достижении целей</t>
  </si>
  <si>
    <t>Разработка функционала для управления групповыми тренировками</t>
  </si>
  <si>
    <t>Интеграция с базой данных фитнес-мероприятий и тренировок</t>
  </si>
  <si>
    <t>Разработка функции для отслеживания биометрических показателей</t>
  </si>
  <si>
    <t>Создание возможности доступа к тренировкам от профессиональных тренеров (онлайн или в записи)</t>
  </si>
  <si>
    <t>Разработка модели монетизации приложения</t>
  </si>
  <si>
    <t>Создание стратегии продвижения и привлечения пользователей</t>
  </si>
  <si>
    <t>Внедрение платежных систем</t>
  </si>
  <si>
    <t>Дни</t>
  </si>
  <si>
    <t>Дни для графика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</si>
</sst>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14" fontId="0" fillId="3" borderId="0" xfId="0" applyNumberFormat="1" applyFill="1"/>
    <xf numFmtId="0" fontId="0" fillId="3" borderId="1" xfId="0" applyFill="1" applyBorder="1" applyAlignment="1">
      <alignment wrapText="1"/>
    </xf>
    <xf numFmtId="0" fontId="0" fillId="3" borderId="1" xfId="0" applyFill="1" applyBorder="1"/>
    <xf numFmtId="14" fontId="0" fillId="3" borderId="1" xfId="0" applyNumberFormat="1" applyFill="1" applyBorder="1"/>
    <xf numFmtId="14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Диаграмма выгорания работ (первый спринт)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Формулы!$E$7:$E$36</c:f>
              <c:strCache>
                <c:ptCount val="30"/>
                <c:pt idx="0">
                  <c:v>02/05</c:v>
                </c:pt>
                <c:pt idx="1">
                  <c:v>03/05</c:v>
                </c:pt>
                <c:pt idx="2">
                  <c:v>04/05</c:v>
                </c:pt>
                <c:pt idx="3">
                  <c:v>05/05</c:v>
                </c:pt>
                <c:pt idx="4">
                  <c:v>06/05</c:v>
                </c:pt>
                <c:pt idx="5">
                  <c:v>07/05</c:v>
                </c:pt>
                <c:pt idx="6">
                  <c:v>08/05</c:v>
                </c:pt>
                <c:pt idx="7">
                  <c:v>09/05</c:v>
                </c:pt>
                <c:pt idx="8">
                  <c:v>10/05</c:v>
                </c:pt>
                <c:pt idx="9">
                  <c:v>11/05</c:v>
                </c:pt>
                <c:pt idx="10">
                  <c:v>12/05</c:v>
                </c:pt>
                <c:pt idx="11">
                  <c:v>13/05</c:v>
                </c:pt>
                <c:pt idx="12">
                  <c:v>14/05</c:v>
                </c:pt>
                <c:pt idx="13">
                  <c:v>15/05</c:v>
                </c:pt>
                <c:pt idx="14">
                  <c:v>16/05</c:v>
                </c:pt>
                <c:pt idx="15">
                  <c:v>17/05</c:v>
                </c:pt>
                <c:pt idx="16">
                  <c:v>18/05</c:v>
                </c:pt>
                <c:pt idx="17">
                  <c:v>19/05</c:v>
                </c:pt>
                <c:pt idx="18">
                  <c:v>20/05</c:v>
                </c:pt>
                <c:pt idx="19">
                  <c:v>21/05</c:v>
                </c:pt>
                <c:pt idx="20">
                  <c:v>22/05</c:v>
                </c:pt>
                <c:pt idx="21">
                  <c:v>23/05</c:v>
                </c:pt>
                <c:pt idx="22">
                  <c:v>24/05</c:v>
                </c:pt>
                <c:pt idx="23">
                  <c:v>25/05</c:v>
                </c:pt>
                <c:pt idx="24">
                  <c:v>26/05</c:v>
                </c:pt>
                <c:pt idx="25">
                  <c:v>27/05</c:v>
                </c:pt>
                <c:pt idx="26">
                  <c:v>28/05</c:v>
                </c:pt>
                <c:pt idx="27">
                  <c:v>29/05</c:v>
                </c:pt>
                <c:pt idx="28">
                  <c:v>30/05</c:v>
                </c:pt>
                <c:pt idx="29">
                  <c:v>31/05</c:v>
                </c:pt>
              </c:strCache>
            </c:strRef>
          </c:cat>
          <c:val>
            <c:numRef>
              <c:f>Формулы!$H$6:$H$36</c:f>
              <c:numCache>
                <c:formatCode>General</c:formatCode>
                <c:ptCount val="31"/>
                <c:pt idx="0">
                  <c:v>36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30</c:v>
                </c:pt>
                <c:pt idx="7">
                  <c:v>22</c:v>
                </c:pt>
                <c:pt idx="8">
                  <c:v>22</c:v>
                </c:pt>
                <c:pt idx="9">
                  <c:v>22</c:v>
                </c:pt>
                <c:pt idx="10">
                  <c:v>22</c:v>
                </c:pt>
                <c:pt idx="11">
                  <c:v>22</c:v>
                </c:pt>
                <c:pt idx="12">
                  <c:v>22</c:v>
                </c:pt>
                <c:pt idx="13">
                  <c:v>22</c:v>
                </c:pt>
                <c:pt idx="14">
                  <c:v>18</c:v>
                </c:pt>
                <c:pt idx="15">
                  <c:v>18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99-4BAF-AC55-EC1A50268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3954200"/>
        <c:axId val="523952760"/>
      </c:barChart>
      <c:catAx>
        <c:axId val="523954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3952760"/>
        <c:crosses val="autoZero"/>
        <c:auto val="1"/>
        <c:lblAlgn val="ctr"/>
        <c:lblOffset val="100"/>
        <c:noMultiLvlLbl val="0"/>
      </c:catAx>
      <c:valAx>
        <c:axId val="52395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3954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1</xdr:row>
      <xdr:rowOff>0</xdr:rowOff>
    </xdr:from>
    <xdr:to>
      <xdr:col>13</xdr:col>
      <xdr:colOff>15240</xdr:colOff>
      <xdr:row>19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0CBC990-806E-4E5D-85D6-E741EA1FD6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50D8-F93D-44C1-AD08-A1850870985B}">
  <dimension ref="A1:C60"/>
  <sheetViews>
    <sheetView tabSelected="1" workbookViewId="0">
      <selection activeCell="E8" sqref="E8"/>
    </sheetView>
  </sheetViews>
  <sheetFormatPr defaultRowHeight="14.4" x14ac:dyDescent="0.3"/>
  <cols>
    <col min="1" max="1" width="49.6640625" customWidth="1"/>
    <col min="2" max="2" width="11.5546875" customWidth="1"/>
    <col min="3" max="3" width="19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4" t="s">
        <v>11</v>
      </c>
      <c r="B2" s="5">
        <v>2</v>
      </c>
      <c r="C2" s="6">
        <v>45414</v>
      </c>
    </row>
    <row r="3" spans="1:3" ht="28.8" x14ac:dyDescent="0.3">
      <c r="A3" s="4" t="s">
        <v>12</v>
      </c>
      <c r="B3" s="5">
        <v>2</v>
      </c>
      <c r="C3" s="6">
        <v>45419</v>
      </c>
    </row>
    <row r="4" spans="1:3" x14ac:dyDescent="0.3">
      <c r="A4" s="4" t="s">
        <v>13</v>
      </c>
      <c r="B4" s="5">
        <v>8</v>
      </c>
      <c r="C4" s="6">
        <v>45420</v>
      </c>
    </row>
    <row r="5" spans="1:3" x14ac:dyDescent="0.3">
      <c r="A5" s="4" t="s">
        <v>14</v>
      </c>
      <c r="B5" s="5">
        <v>4</v>
      </c>
      <c r="C5" s="6">
        <v>45427</v>
      </c>
    </row>
    <row r="6" spans="1:3" x14ac:dyDescent="0.3">
      <c r="A6" s="4" t="s">
        <v>15</v>
      </c>
      <c r="B6" s="5">
        <v>2</v>
      </c>
      <c r="C6" s="6">
        <v>45429</v>
      </c>
    </row>
    <row r="7" spans="1:3" x14ac:dyDescent="0.3">
      <c r="A7" s="4" t="s">
        <v>16</v>
      </c>
      <c r="B7" s="5">
        <v>8</v>
      </c>
      <c r="C7" s="6">
        <v>45439</v>
      </c>
    </row>
    <row r="8" spans="1:3" ht="28.8" x14ac:dyDescent="0.3">
      <c r="A8" s="4" t="s">
        <v>17</v>
      </c>
      <c r="B8" s="5">
        <v>8</v>
      </c>
      <c r="C8" s="6">
        <v>45442</v>
      </c>
    </row>
    <row r="9" spans="1:3" x14ac:dyDescent="0.3">
      <c r="A9" s="7" t="s">
        <v>18</v>
      </c>
      <c r="B9" s="8">
        <v>2</v>
      </c>
      <c r="C9" s="9">
        <v>45419</v>
      </c>
    </row>
    <row r="10" spans="1:3" x14ac:dyDescent="0.3">
      <c r="A10" s="3" t="s">
        <v>19</v>
      </c>
      <c r="B10">
        <v>2</v>
      </c>
      <c r="C10" s="2"/>
    </row>
    <row r="11" spans="1:3" ht="28.8" x14ac:dyDescent="0.3">
      <c r="A11" s="3" t="s">
        <v>20</v>
      </c>
      <c r="B11">
        <v>8</v>
      </c>
      <c r="C11" s="2"/>
    </row>
    <row r="12" spans="1:3" ht="28.8" x14ac:dyDescent="0.3">
      <c r="A12" s="3" t="s">
        <v>21</v>
      </c>
      <c r="B12">
        <v>8</v>
      </c>
      <c r="C12" s="2"/>
    </row>
    <row r="13" spans="1:3" ht="28.8" x14ac:dyDescent="0.3">
      <c r="A13" s="3" t="s">
        <v>22</v>
      </c>
      <c r="B13">
        <v>4</v>
      </c>
      <c r="C13" s="2"/>
    </row>
    <row r="14" spans="1:3" ht="28.8" x14ac:dyDescent="0.3">
      <c r="A14" s="3" t="s">
        <v>23</v>
      </c>
      <c r="B14">
        <v>4</v>
      </c>
      <c r="C14" s="2"/>
    </row>
    <row r="15" spans="1:3" ht="28.8" x14ac:dyDescent="0.3">
      <c r="A15" s="3" t="s">
        <v>24</v>
      </c>
      <c r="B15">
        <v>4</v>
      </c>
    </row>
    <row r="16" spans="1:3" ht="28.8" x14ac:dyDescent="0.3">
      <c r="A16" s="3" t="s">
        <v>25</v>
      </c>
      <c r="B16">
        <v>8</v>
      </c>
    </row>
    <row r="17" spans="1:2" ht="28.8" x14ac:dyDescent="0.3">
      <c r="A17" s="3" t="s">
        <v>26</v>
      </c>
      <c r="B17">
        <v>2</v>
      </c>
    </row>
    <row r="18" spans="1:2" ht="28.8" x14ac:dyDescent="0.3">
      <c r="A18" s="3" t="s">
        <v>27</v>
      </c>
      <c r="B18">
        <v>1</v>
      </c>
    </row>
    <row r="19" spans="1:2" ht="28.8" x14ac:dyDescent="0.3">
      <c r="A19" s="3" t="s">
        <v>28</v>
      </c>
      <c r="B19">
        <v>4</v>
      </c>
    </row>
    <row r="20" spans="1:2" ht="28.8" x14ac:dyDescent="0.3">
      <c r="A20" s="3" t="s">
        <v>29</v>
      </c>
      <c r="B20">
        <v>2</v>
      </c>
    </row>
    <row r="21" spans="1:2" ht="28.8" x14ac:dyDescent="0.3">
      <c r="A21" s="3" t="s">
        <v>30</v>
      </c>
      <c r="B21">
        <v>8</v>
      </c>
    </row>
    <row r="22" spans="1:2" ht="28.8" x14ac:dyDescent="0.3">
      <c r="A22" s="3" t="s">
        <v>31</v>
      </c>
      <c r="B22">
        <v>2</v>
      </c>
    </row>
    <row r="23" spans="1:2" ht="28.8" x14ac:dyDescent="0.3">
      <c r="A23" s="3" t="s">
        <v>32</v>
      </c>
      <c r="B23">
        <v>4</v>
      </c>
    </row>
    <row r="24" spans="1:2" ht="28.8" x14ac:dyDescent="0.3">
      <c r="A24" s="3" t="s">
        <v>33</v>
      </c>
      <c r="B24">
        <v>4</v>
      </c>
    </row>
    <row r="25" spans="1:2" x14ac:dyDescent="0.3">
      <c r="A25" s="3" t="s">
        <v>34</v>
      </c>
      <c r="B25">
        <v>4</v>
      </c>
    </row>
    <row r="26" spans="1:2" ht="28.8" x14ac:dyDescent="0.3">
      <c r="A26" s="3" t="s">
        <v>35</v>
      </c>
      <c r="B26">
        <v>8</v>
      </c>
    </row>
    <row r="27" spans="1:2" x14ac:dyDescent="0.3">
      <c r="A27" s="3" t="s">
        <v>36</v>
      </c>
      <c r="B27">
        <v>4</v>
      </c>
    </row>
    <row r="28" spans="1:2" x14ac:dyDescent="0.3">
      <c r="A28" s="3"/>
    </row>
    <row r="29" spans="1:2" x14ac:dyDescent="0.3">
      <c r="A29" s="3"/>
    </row>
    <row r="30" spans="1:2" x14ac:dyDescent="0.3">
      <c r="A30" s="3"/>
    </row>
    <row r="31" spans="1:2" x14ac:dyDescent="0.3">
      <c r="A31" s="3"/>
    </row>
    <row r="32" spans="1:2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EBC4-EFBD-4FCB-8186-6AFED6A72F0D}">
  <dimension ref="A1"/>
  <sheetViews>
    <sheetView workbookViewId="0">
      <selection activeCell="O9" sqref="O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8E40-8911-45E7-B4F9-C846BF92AFCC}">
  <dimension ref="A1:H37"/>
  <sheetViews>
    <sheetView workbookViewId="0">
      <selection activeCell="L16" sqref="L16"/>
    </sheetView>
  </sheetViews>
  <sheetFormatPr defaultRowHeight="14.4" x14ac:dyDescent="0.3"/>
  <cols>
    <col min="1" max="1" width="20.21875" bestFit="1" customWidth="1"/>
    <col min="2" max="2" width="11.33203125" bestFit="1" customWidth="1"/>
    <col min="3" max="3" width="15.88671875" bestFit="1" customWidth="1"/>
    <col min="4" max="5" width="15.88671875" customWidth="1"/>
    <col min="6" max="6" width="15.33203125" bestFit="1" customWidth="1"/>
    <col min="7" max="7" width="13.5546875" bestFit="1" customWidth="1"/>
    <col min="8" max="8" width="15.77734375" bestFit="1" customWidth="1"/>
  </cols>
  <sheetData>
    <row r="1" spans="1:8" x14ac:dyDescent="0.3">
      <c r="A1" t="s">
        <v>3</v>
      </c>
      <c r="B1">
        <f>SUM(План!B2:B9)</f>
        <v>36</v>
      </c>
    </row>
    <row r="2" spans="1:8" x14ac:dyDescent="0.3">
      <c r="A2" t="s">
        <v>6</v>
      </c>
      <c r="B2">
        <v>30</v>
      </c>
    </row>
    <row r="3" spans="1:8" x14ac:dyDescent="0.3">
      <c r="A3" t="s">
        <v>10</v>
      </c>
      <c r="B3" s="2">
        <f>MAX(План!C:C)</f>
        <v>45442</v>
      </c>
    </row>
    <row r="5" spans="1:8" x14ac:dyDescent="0.3">
      <c r="A5" t="s">
        <v>4</v>
      </c>
      <c r="B5" t="s">
        <v>5</v>
      </c>
      <c r="C5" t="s">
        <v>2</v>
      </c>
      <c r="D5" t="s">
        <v>37</v>
      </c>
      <c r="E5" t="s">
        <v>38</v>
      </c>
      <c r="F5" t="s">
        <v>7</v>
      </c>
      <c r="G5" t="s">
        <v>9</v>
      </c>
      <c r="H5" t="s">
        <v>8</v>
      </c>
    </row>
    <row r="6" spans="1:8" x14ac:dyDescent="0.3">
      <c r="A6">
        <v>1</v>
      </c>
      <c r="B6" s="2">
        <v>45413</v>
      </c>
      <c r="C6" s="2">
        <f>B6+SprintLen</f>
        <v>45443</v>
      </c>
      <c r="D6" s="2">
        <v>45413</v>
      </c>
      <c r="E6" s="10" t="str">
        <f>TEXT(D6,"дд/ММ")</f>
        <v>01/05</v>
      </c>
      <c r="F6">
        <f>IF(D6,SUMIFS(План!B:B,План!C:C,"&gt;="&amp;D6,План!C:C,"="&amp;D6),NA())</f>
        <v>0</v>
      </c>
      <c r="G6">
        <f>F6</f>
        <v>0</v>
      </c>
      <c r="H6">
        <f t="shared" ref="H6:H36" si="0">BackLogSize-G6</f>
        <v>36</v>
      </c>
    </row>
    <row r="7" spans="1:8" x14ac:dyDescent="0.3">
      <c r="B7" s="2"/>
      <c r="C7" s="2"/>
      <c r="D7" s="2">
        <v>45414</v>
      </c>
      <c r="E7" s="10" t="str">
        <f t="shared" ref="E7:E36" si="1">TEXT(D7,"дд/ММ")</f>
        <v>02/05</v>
      </c>
      <c r="F7">
        <f>IF(D7,SUMIFS(План!B:B,План!C:C,"&gt;="&amp;D7,План!C:C,"="&amp;D7),NA())</f>
        <v>2</v>
      </c>
      <c r="G7">
        <f>F7+G6</f>
        <v>2</v>
      </c>
      <c r="H7">
        <f t="shared" si="0"/>
        <v>34</v>
      </c>
    </row>
    <row r="8" spans="1:8" x14ac:dyDescent="0.3">
      <c r="B8" s="2"/>
      <c r="C8" s="2"/>
      <c r="D8" s="2">
        <v>45415</v>
      </c>
      <c r="E8" s="10" t="str">
        <f t="shared" si="1"/>
        <v>03/05</v>
      </c>
      <c r="F8">
        <f>IF(D8,SUMIFS(План!B:B,План!C:C,"&gt;="&amp;D8,План!C:C,"="&amp;D8),NA())</f>
        <v>0</v>
      </c>
      <c r="G8">
        <f t="shared" ref="G8:G36" si="2">F8+G7</f>
        <v>2</v>
      </c>
      <c r="H8">
        <f t="shared" si="0"/>
        <v>34</v>
      </c>
    </row>
    <row r="9" spans="1:8" x14ac:dyDescent="0.3">
      <c r="B9" s="2"/>
      <c r="C9" s="2"/>
      <c r="D9" s="2">
        <v>45416</v>
      </c>
      <c r="E9" s="10" t="str">
        <f t="shared" si="1"/>
        <v>04/05</v>
      </c>
      <c r="F9">
        <f>IF(D9,SUMIFS(План!B:B,План!C:C,"&gt;="&amp;D9,План!C:C,"="&amp;D9),NA())</f>
        <v>0</v>
      </c>
      <c r="G9">
        <f t="shared" si="2"/>
        <v>2</v>
      </c>
      <c r="H9">
        <f t="shared" si="0"/>
        <v>34</v>
      </c>
    </row>
    <row r="10" spans="1:8" x14ac:dyDescent="0.3">
      <c r="B10" s="2"/>
      <c r="C10" s="2"/>
      <c r="D10" s="2">
        <v>45417</v>
      </c>
      <c r="E10" s="10" t="str">
        <f t="shared" si="1"/>
        <v>05/05</v>
      </c>
      <c r="F10">
        <f>IF(D10,SUMIFS(План!B:B,План!C:C,"&gt;="&amp;D10,План!C:C,"="&amp;D10),NA())</f>
        <v>0</v>
      </c>
      <c r="G10">
        <f t="shared" si="2"/>
        <v>2</v>
      </c>
      <c r="H10">
        <f t="shared" si="0"/>
        <v>34</v>
      </c>
    </row>
    <row r="11" spans="1:8" x14ac:dyDescent="0.3">
      <c r="D11" s="2">
        <v>45418</v>
      </c>
      <c r="E11" s="10" t="str">
        <f t="shared" si="1"/>
        <v>06/05</v>
      </c>
      <c r="F11">
        <f>IF(D11,SUMIFS(План!B:B,План!C:C,"&gt;="&amp;D11,План!C:C,"="&amp;D11),NA())</f>
        <v>0</v>
      </c>
      <c r="G11">
        <f t="shared" si="2"/>
        <v>2</v>
      </c>
      <c r="H11">
        <f t="shared" si="0"/>
        <v>34</v>
      </c>
    </row>
    <row r="12" spans="1:8" x14ac:dyDescent="0.3">
      <c r="D12" s="2">
        <v>45419</v>
      </c>
      <c r="E12" s="10" t="str">
        <f t="shared" si="1"/>
        <v>07/05</v>
      </c>
      <c r="F12">
        <f>IF(D12,SUMIFS(План!B:B,План!C:C,"&gt;="&amp;D12,План!C:C,"="&amp;D12),NA())</f>
        <v>4</v>
      </c>
      <c r="G12">
        <f t="shared" si="2"/>
        <v>6</v>
      </c>
      <c r="H12">
        <f t="shared" si="0"/>
        <v>30</v>
      </c>
    </row>
    <row r="13" spans="1:8" x14ac:dyDescent="0.3">
      <c r="D13" s="2">
        <v>45420</v>
      </c>
      <c r="E13" s="10" t="str">
        <f t="shared" si="1"/>
        <v>08/05</v>
      </c>
      <c r="F13">
        <f>IF(D13,SUMIFS(План!B:B,План!C:C,"&gt;="&amp;D13,План!C:C,"="&amp;D13),NA())</f>
        <v>8</v>
      </c>
      <c r="G13">
        <f t="shared" si="2"/>
        <v>14</v>
      </c>
      <c r="H13">
        <f t="shared" si="0"/>
        <v>22</v>
      </c>
    </row>
    <row r="14" spans="1:8" x14ac:dyDescent="0.3">
      <c r="D14" s="2">
        <v>45421</v>
      </c>
      <c r="E14" s="10" t="str">
        <f t="shared" si="1"/>
        <v>09/05</v>
      </c>
      <c r="F14">
        <f>IF(D14,SUMIFS(План!B:B,План!C:C,"&gt;="&amp;D14,План!C:C,"="&amp;D14),NA())</f>
        <v>0</v>
      </c>
      <c r="G14">
        <f t="shared" si="2"/>
        <v>14</v>
      </c>
      <c r="H14">
        <f t="shared" si="0"/>
        <v>22</v>
      </c>
    </row>
    <row r="15" spans="1:8" x14ac:dyDescent="0.3">
      <c r="D15" s="2">
        <v>45422</v>
      </c>
      <c r="E15" s="10" t="str">
        <f t="shared" si="1"/>
        <v>10/05</v>
      </c>
      <c r="F15">
        <f>IF(D15,SUMIFS(План!B:B,План!C:C,"&gt;="&amp;D15,План!C:C,"="&amp;D15),NA())</f>
        <v>0</v>
      </c>
      <c r="G15">
        <f t="shared" si="2"/>
        <v>14</v>
      </c>
      <c r="H15">
        <f t="shared" si="0"/>
        <v>22</v>
      </c>
    </row>
    <row r="16" spans="1:8" x14ac:dyDescent="0.3">
      <c r="D16" s="2">
        <v>45423</v>
      </c>
      <c r="E16" s="10" t="str">
        <f t="shared" si="1"/>
        <v>11/05</v>
      </c>
      <c r="F16">
        <f>IF(D16,SUMIFS(План!B:B,План!C:C,"&gt;="&amp;D16,План!C:C,"="&amp;D16),NA())</f>
        <v>0</v>
      </c>
      <c r="G16">
        <f t="shared" si="2"/>
        <v>14</v>
      </c>
      <c r="H16">
        <f t="shared" si="0"/>
        <v>22</v>
      </c>
    </row>
    <row r="17" spans="4:8" x14ac:dyDescent="0.3">
      <c r="D17" s="2">
        <v>45424</v>
      </c>
      <c r="E17" s="10" t="str">
        <f t="shared" si="1"/>
        <v>12/05</v>
      </c>
      <c r="F17">
        <f>IF(D17,SUMIFS(План!B:B,План!C:C,"&gt;="&amp;D17,План!C:C,"="&amp;D17),NA())</f>
        <v>0</v>
      </c>
      <c r="G17">
        <f t="shared" si="2"/>
        <v>14</v>
      </c>
      <c r="H17">
        <f t="shared" si="0"/>
        <v>22</v>
      </c>
    </row>
    <row r="18" spans="4:8" x14ac:dyDescent="0.3">
      <c r="D18" s="2">
        <v>45425</v>
      </c>
      <c r="E18" s="10" t="str">
        <f t="shared" si="1"/>
        <v>13/05</v>
      </c>
      <c r="F18">
        <f>IF(D18,SUMIFS(План!B:B,План!C:C,"&gt;="&amp;D18,План!C:C,"="&amp;D18),NA())</f>
        <v>0</v>
      </c>
      <c r="G18">
        <f t="shared" si="2"/>
        <v>14</v>
      </c>
      <c r="H18">
        <f t="shared" si="0"/>
        <v>22</v>
      </c>
    </row>
    <row r="19" spans="4:8" x14ac:dyDescent="0.3">
      <c r="D19" s="2">
        <v>45426</v>
      </c>
      <c r="E19" s="10" t="str">
        <f t="shared" si="1"/>
        <v>14/05</v>
      </c>
      <c r="F19">
        <f>IF(D19,SUMIFS(План!B:B,План!C:C,"&gt;="&amp;D19,План!C:C,"="&amp;D19),NA())</f>
        <v>0</v>
      </c>
      <c r="G19">
        <f t="shared" si="2"/>
        <v>14</v>
      </c>
      <c r="H19">
        <f t="shared" si="0"/>
        <v>22</v>
      </c>
    </row>
    <row r="20" spans="4:8" x14ac:dyDescent="0.3">
      <c r="D20" s="2">
        <v>45427</v>
      </c>
      <c r="E20" s="10" t="str">
        <f t="shared" si="1"/>
        <v>15/05</v>
      </c>
      <c r="F20">
        <f>IF(D20,SUMIFS(План!B:B,План!C:C,"&gt;="&amp;D20,План!C:C,"="&amp;D20),NA())</f>
        <v>4</v>
      </c>
      <c r="G20">
        <f t="shared" si="2"/>
        <v>18</v>
      </c>
      <c r="H20">
        <f t="shared" si="0"/>
        <v>18</v>
      </c>
    </row>
    <row r="21" spans="4:8" x14ac:dyDescent="0.3">
      <c r="D21" s="2">
        <v>45428</v>
      </c>
      <c r="E21" s="10" t="str">
        <f t="shared" si="1"/>
        <v>16/05</v>
      </c>
      <c r="F21">
        <f>IF(D21,SUMIFS(План!B:B,План!C:C,"&gt;="&amp;D21,План!C:C,"="&amp;D21),NA())</f>
        <v>0</v>
      </c>
      <c r="G21">
        <f t="shared" si="2"/>
        <v>18</v>
      </c>
      <c r="H21">
        <f t="shared" si="0"/>
        <v>18</v>
      </c>
    </row>
    <row r="22" spans="4:8" x14ac:dyDescent="0.3">
      <c r="D22" s="2">
        <v>45429</v>
      </c>
      <c r="E22" s="10" t="str">
        <f t="shared" si="1"/>
        <v>17/05</v>
      </c>
      <c r="F22">
        <f>IF(D22,SUMIFS(План!B:B,План!C:C,"&gt;="&amp;D22,План!C:C,"="&amp;D22),NA())</f>
        <v>2</v>
      </c>
      <c r="G22">
        <f t="shared" si="2"/>
        <v>20</v>
      </c>
      <c r="H22">
        <f t="shared" si="0"/>
        <v>16</v>
      </c>
    </row>
    <row r="23" spans="4:8" x14ac:dyDescent="0.3">
      <c r="D23" s="2">
        <v>45430</v>
      </c>
      <c r="E23" s="10" t="str">
        <f t="shared" si="1"/>
        <v>18/05</v>
      </c>
      <c r="F23">
        <f>IF(D23,SUMIFS(План!B:B,План!C:C,"&gt;="&amp;D23,План!C:C,"="&amp;D23),NA())</f>
        <v>0</v>
      </c>
      <c r="G23">
        <f t="shared" si="2"/>
        <v>20</v>
      </c>
      <c r="H23">
        <f t="shared" si="0"/>
        <v>16</v>
      </c>
    </row>
    <row r="24" spans="4:8" x14ac:dyDescent="0.3">
      <c r="D24" s="2">
        <v>45431</v>
      </c>
      <c r="E24" s="10" t="str">
        <f t="shared" si="1"/>
        <v>19/05</v>
      </c>
      <c r="F24">
        <f>IF(D24,SUMIFS(План!B:B,План!C:C,"&gt;="&amp;D24,План!C:C,"="&amp;D24),NA())</f>
        <v>0</v>
      </c>
      <c r="G24">
        <f t="shared" si="2"/>
        <v>20</v>
      </c>
      <c r="H24">
        <f t="shared" si="0"/>
        <v>16</v>
      </c>
    </row>
    <row r="25" spans="4:8" x14ac:dyDescent="0.3">
      <c r="D25" s="2">
        <v>45432</v>
      </c>
      <c r="E25" s="10" t="str">
        <f t="shared" si="1"/>
        <v>20/05</v>
      </c>
      <c r="F25">
        <f>IF(D25,SUMIFS(План!B:B,План!C:C,"&gt;="&amp;D25,План!C:C,"="&amp;D25),NA())</f>
        <v>0</v>
      </c>
      <c r="G25">
        <f t="shared" si="2"/>
        <v>20</v>
      </c>
      <c r="H25">
        <f t="shared" si="0"/>
        <v>16</v>
      </c>
    </row>
    <row r="26" spans="4:8" x14ac:dyDescent="0.3">
      <c r="D26" s="2">
        <v>45433</v>
      </c>
      <c r="E26" s="10" t="str">
        <f t="shared" si="1"/>
        <v>21/05</v>
      </c>
      <c r="F26">
        <f>IF(D26,SUMIFS(План!B:B,План!C:C,"&gt;="&amp;D26,План!C:C,"="&amp;D26),NA())</f>
        <v>0</v>
      </c>
      <c r="G26">
        <f t="shared" si="2"/>
        <v>20</v>
      </c>
      <c r="H26">
        <f t="shared" si="0"/>
        <v>16</v>
      </c>
    </row>
    <row r="27" spans="4:8" x14ac:dyDescent="0.3">
      <c r="D27" s="2">
        <v>45434</v>
      </c>
      <c r="E27" s="10" t="str">
        <f t="shared" si="1"/>
        <v>22/05</v>
      </c>
      <c r="F27">
        <f>IF(D27,SUMIFS(План!B:B,План!C:C,"&gt;="&amp;D27,План!C:C,"="&amp;D27),NA())</f>
        <v>0</v>
      </c>
      <c r="G27">
        <f t="shared" si="2"/>
        <v>20</v>
      </c>
      <c r="H27">
        <f t="shared" si="0"/>
        <v>16</v>
      </c>
    </row>
    <row r="28" spans="4:8" x14ac:dyDescent="0.3">
      <c r="D28" s="2">
        <v>45435</v>
      </c>
      <c r="E28" s="10" t="str">
        <f t="shared" si="1"/>
        <v>23/05</v>
      </c>
      <c r="F28">
        <f>IF(D28,SUMIFS(План!B:B,План!C:C,"&gt;="&amp;D28,План!C:C,"="&amp;D28),NA())</f>
        <v>0</v>
      </c>
      <c r="G28">
        <f t="shared" si="2"/>
        <v>20</v>
      </c>
      <c r="H28">
        <f t="shared" si="0"/>
        <v>16</v>
      </c>
    </row>
    <row r="29" spans="4:8" x14ac:dyDescent="0.3">
      <c r="D29" s="2">
        <v>45436</v>
      </c>
      <c r="E29" s="10" t="str">
        <f t="shared" si="1"/>
        <v>24/05</v>
      </c>
      <c r="F29">
        <f>IF(D29,SUMIFS(План!B:B,План!C:C,"&gt;="&amp;D29,План!C:C,"="&amp;D29),NA())</f>
        <v>0</v>
      </c>
      <c r="G29">
        <f t="shared" si="2"/>
        <v>20</v>
      </c>
      <c r="H29">
        <f t="shared" si="0"/>
        <v>16</v>
      </c>
    </row>
    <row r="30" spans="4:8" x14ac:dyDescent="0.3">
      <c r="D30" s="2">
        <v>45437</v>
      </c>
      <c r="E30" s="10" t="str">
        <f t="shared" si="1"/>
        <v>25/05</v>
      </c>
      <c r="F30">
        <f>IF(D30,SUMIFS(План!B:B,План!C:C,"&gt;="&amp;D30,План!C:C,"="&amp;D30),NA())</f>
        <v>0</v>
      </c>
      <c r="G30">
        <f t="shared" si="2"/>
        <v>20</v>
      </c>
      <c r="H30">
        <f t="shared" si="0"/>
        <v>16</v>
      </c>
    </row>
    <row r="31" spans="4:8" x14ac:dyDescent="0.3">
      <c r="D31" s="2">
        <v>45438</v>
      </c>
      <c r="E31" s="10" t="str">
        <f t="shared" si="1"/>
        <v>26/05</v>
      </c>
      <c r="F31">
        <f>IF(D31,SUMIFS(План!B:B,План!C:C,"&gt;="&amp;D31,План!C:C,"="&amp;D31),NA())</f>
        <v>0</v>
      </c>
      <c r="G31">
        <f t="shared" si="2"/>
        <v>20</v>
      </c>
      <c r="H31">
        <f t="shared" si="0"/>
        <v>16</v>
      </c>
    </row>
    <row r="32" spans="4:8" x14ac:dyDescent="0.3">
      <c r="D32" s="2">
        <v>45439</v>
      </c>
      <c r="E32" s="10" t="str">
        <f t="shared" si="1"/>
        <v>27/05</v>
      </c>
      <c r="F32">
        <f>IF(D32,SUMIFS(План!B:B,План!C:C,"&gt;="&amp;D32,План!C:C,"="&amp;D32),NA())</f>
        <v>8</v>
      </c>
      <c r="G32">
        <f t="shared" si="2"/>
        <v>28</v>
      </c>
      <c r="H32">
        <f t="shared" si="0"/>
        <v>8</v>
      </c>
    </row>
    <row r="33" spans="4:8" x14ac:dyDescent="0.3">
      <c r="D33" s="2">
        <v>45440</v>
      </c>
      <c r="E33" s="10" t="str">
        <f t="shared" si="1"/>
        <v>28/05</v>
      </c>
      <c r="F33">
        <f>IF(D33,SUMIFS(План!B:B,План!C:C,"&gt;="&amp;D33,План!C:C,"="&amp;D33),NA())</f>
        <v>0</v>
      </c>
      <c r="G33">
        <f t="shared" si="2"/>
        <v>28</v>
      </c>
      <c r="H33">
        <f t="shared" si="0"/>
        <v>8</v>
      </c>
    </row>
    <row r="34" spans="4:8" x14ac:dyDescent="0.3">
      <c r="D34" s="2">
        <v>45441</v>
      </c>
      <c r="E34" s="10" t="str">
        <f t="shared" si="1"/>
        <v>29/05</v>
      </c>
      <c r="F34">
        <f>IF(D34,SUMIFS(План!B:B,План!C:C,"&gt;="&amp;D34,План!C:C,"="&amp;D34),NA())</f>
        <v>0</v>
      </c>
      <c r="G34">
        <f t="shared" si="2"/>
        <v>28</v>
      </c>
      <c r="H34">
        <f t="shared" si="0"/>
        <v>8</v>
      </c>
    </row>
    <row r="35" spans="4:8" x14ac:dyDescent="0.3">
      <c r="D35" s="2">
        <v>45442</v>
      </c>
      <c r="E35" s="10" t="str">
        <f t="shared" si="1"/>
        <v>30/05</v>
      </c>
      <c r="F35">
        <f>IF(D35,SUMIFS(План!B:B,План!C:C,"&gt;="&amp;D35,План!C:C,"="&amp;D35),NA())</f>
        <v>8</v>
      </c>
      <c r="G35">
        <f t="shared" si="2"/>
        <v>36</v>
      </c>
      <c r="H35">
        <f t="shared" si="0"/>
        <v>0</v>
      </c>
    </row>
    <row r="36" spans="4:8" x14ac:dyDescent="0.3">
      <c r="D36" s="2">
        <v>45443</v>
      </c>
      <c r="E36" s="10" t="str">
        <f t="shared" si="1"/>
        <v>31/05</v>
      </c>
      <c r="F36">
        <f>IF(D36,SUMIFS(План!B:B,План!C:C,"&gt;="&amp;D36,План!C:C,"="&amp;D36),NA())</f>
        <v>0</v>
      </c>
      <c r="G36">
        <f t="shared" si="2"/>
        <v>36</v>
      </c>
      <c r="H36">
        <f t="shared" si="0"/>
        <v>0</v>
      </c>
    </row>
    <row r="37" spans="4:8" x14ac:dyDescent="0.3">
      <c r="D37" s="2"/>
      <c r="E3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План</vt:lpstr>
      <vt:lpstr>Диаграмма</vt:lpstr>
      <vt:lpstr>Формулы</vt:lpstr>
      <vt:lpstr>BackLogSize</vt:lpstr>
      <vt:lpstr>ReportDate</vt:lpstr>
      <vt:lpstr>SprintLen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Дорофеев</dc:creator>
  <cp:lastModifiedBy>Филиппова Екатерина Романовна</cp:lastModifiedBy>
  <dcterms:created xsi:type="dcterms:W3CDTF">2020-05-12T11:56:06Z</dcterms:created>
  <dcterms:modified xsi:type="dcterms:W3CDTF">2024-05-11T20:17:07Z</dcterms:modified>
</cp:coreProperties>
</file>