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7050"/>
  </bookViews>
  <sheets>
    <sheet name="Sheet2" sheetId="2" r:id="rId1"/>
    <sheet name="Sheet1" sheetId="1" r:id="rId2"/>
  </sheets>
  <definedNames>
    <definedName name="ExternalData_1" localSheetId="1">Sheet1!$A$1:$N$66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ar inventory" type="6" background="1" refreshedVersion="2" saveData="1">
    <textPr sourceFile="C:\Users\User\Downloads\car inventory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<sst xmlns="http://schemas.openxmlformats.org/spreadsheetml/2006/main" count="224" uniqueCount="124">
  <si>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Driver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</si>
  <si>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</si>
  <si>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</si>
  <si>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</si>
  <si>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</si>
  <si>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</si>
  <si>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</si>
  <si>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</si>
  <si>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</si>
  <si>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</si>
  <si>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</si>
  <si>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</si>
  <si>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</si>
  <si>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</si>
  <si>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</si>
  <si>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</si>
  <si>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</si>
  <si>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</si>
  <si>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</si>
  <si>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</si>
  <si>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</si>
  <si>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</si>
  <si>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</si>
  <si>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</si>
  <si>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</si>
  <si>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</si>
  <si>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</si>
  <si>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</si>
  <si>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</si>
  <si>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</si>
  <si>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Warantee Miles</t>
  </si>
  <si>
    <t>Covered?</t>
  </si>
  <si>
    <t>New Car ID</t>
  </si>
  <si>
    <t>FD06MTG001</t>
  </si>
  <si>
    <t>Black</t>
  </si>
  <si>
    <t>FD06MTG002</t>
  </si>
  <si>
    <t>White</t>
  </si>
  <si>
    <t>FD08MTG003</t>
  </si>
  <si>
    <t>Green</t>
  </si>
  <si>
    <t>FD08MTG004</t>
  </si>
  <si>
    <t>FD08MTG005</t>
  </si>
  <si>
    <t>FD06FCS006</t>
  </si>
  <si>
    <t>FD06FCS007</t>
  </si>
  <si>
    <t>FD09FCS008</t>
  </si>
  <si>
    <t>FD13FCS009</t>
  </si>
  <si>
    <t>FD13FCS010</t>
  </si>
  <si>
    <t>FD12FCS011</t>
  </si>
  <si>
    <t>FD13FCS012</t>
  </si>
  <si>
    <t>FD13FCS013</t>
  </si>
  <si>
    <t>GM09CMR014</t>
  </si>
  <si>
    <t>GM12CMR015</t>
  </si>
  <si>
    <t>GM14CMR016</t>
  </si>
  <si>
    <t>GM10SLV017</t>
  </si>
  <si>
    <t>GM98SLV018</t>
  </si>
  <si>
    <t>GM00SLV019</t>
  </si>
  <si>
    <t>Blue</t>
  </si>
  <si>
    <t>TY96CAM020</t>
  </si>
  <si>
    <t>TY98CAM021</t>
  </si>
  <si>
    <t>TY00CAM022</t>
  </si>
  <si>
    <t>TY02CAM023</t>
  </si>
  <si>
    <t>TY09CAM024</t>
  </si>
  <si>
    <t>TY02COR025</t>
  </si>
  <si>
    <t>Red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</si>
  <si>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</si>
  <si>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</si>
  <si>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</si>
  <si>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</si>
  <si>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</si>
  <si>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</si>
  <si>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</si>
  <si>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</si>
  <si>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</si>
  <si>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</si>
  <si>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</si>
  <si>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</si>
  <si>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</si>
  <si>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</si>
  <si>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</si>
  <si>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</si>
  <si>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</si>
  <si>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</si>
  <si>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</si>
  <si>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</si>
  <si>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</si>
  <si>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</si>
  <si>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</si>
  <si>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</si>
  <si>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</si>
  <si>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</si>
  <si>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</si>
  <si>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</si>
  <si>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</si>
  <si>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</si>
  <si>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</si>
  <si>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</si>
  <si>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</si>
  <si>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</si>
  <si>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</si>
  <si>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</si>
  <si>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</si>
  <si>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</si>
  <si>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</si>
  <si>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</si>
  <si>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</si>
  <si>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</si>
  <si>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</si>
  <si>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</si>
  <si>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HYUNDAI</t>
  </si>
  <si>
    <t>COR</t>
  </si>
  <si>
    <t>COROLLA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</si>
  <si>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</si>
  <si>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</si>
  <si>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</si>
  <si>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</si>
  <si>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</si>
  <si>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</si>
  <si>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</si>
  <si>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</si>
  <si>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</si>
  <si>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</si>
  <si>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</si>
  <si>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</si>
  <si>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>SLV</t>
  </si>
  <si>
    <t>SILVEREDO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</si>
</sst>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19.4524305556" refreshedBy="User" recordCount="52">
  <cacheSource type="worksheet">
    <worksheetSource ref="A1:N53" sheet="Sheet1"/>
  </cacheSource>
  <cacheFields count="14">
    <cacheField name="Car ID" numFmtId="0">
      <sharedItems count="52">
        <s v="FD06MTG001"/>
        <s v="FD06MTG002"/>
        <s v="FD08MTG003"/>
        <s v="FD08MTG004"/>
        <s v="FD08MTG005"/>
        <s v="FD06FCS006"/>
        <s v="FD06FCS007"/>
        <s v="FD09FCS008"/>
        <s v="FD13FCS009"/>
        <s v="FD13FCS010"/>
        <s v="FD12FCS011"/>
        <s v="FD13FCS012"/>
        <s v="FD13FCS013"/>
        <s v="GM09CMR014"/>
        <s v="GM12CMR015"/>
        <s v="GM14CMR016"/>
        <s v="GM10SLV017"/>
        <s v="GM98SLV018"/>
        <s v="GM00SLV019"/>
        <s v="TY96CAM020"/>
        <s v="TY98CAM021"/>
        <s v="TY00CAM022"/>
        <s v="TY02CAM023"/>
        <s v="TY09CAM024"/>
        <s v="TY02COR025"/>
        <s v="TY03COR026"/>
        <s v="TY14COR027"/>
        <s v="TY12COR028"/>
        <s v="TY12CAM029"/>
        <s v="HO99CIV030"/>
        <s v="HO01CIV031"/>
        <s v="HO10CIV032"/>
        <s v="HO10CIV033"/>
        <s v="HO11CIV034"/>
        <s v="HO12CIV035"/>
        <s v="HO13CIV036"/>
        <s v="HO05ODY037"/>
        <s v="HO07ODY038"/>
        <s v="HO08ODY039"/>
        <s v="HO010ODY040"/>
        <s v="HO14ODY041"/>
        <s v="CR04PTC042"/>
        <s v="CR07PTC043"/>
        <s v="CR11PTC044"/>
        <s v="CR99CAR045"/>
        <s v="CR00CAR046"/>
        <s v="CR04CAR047"/>
        <s v="CR04CAR048"/>
        <s v="HY11ELA049"/>
        <s v="HY12ELA050"/>
        <s v="HY13ELA051"/>
        <s v="HY13ELA052"/>
      </sharedItems>
    </cacheField>
    <cacheField name="Make" numFmtId="0">
      <sharedItems count="6">
        <s v="FD"/>
        <s v="GM"/>
        <s v="TY"/>
        <s v="HO"/>
        <s v="CR"/>
        <s v="HY"/>
      </sharedItems>
    </cacheField>
    <cacheField name="Make (Full Name)" numFmtId="0">
      <sharedItems count="6">
        <s v="FORD"/>
        <s v="GENERAL MOTORS"/>
        <s v="TOYOTA"/>
        <s v="HONDA"/>
        <s v="CHRYSLER"/>
        <s v="HYUNDAI"/>
      </sharedItems>
    </cacheField>
    <cacheField name="Model" numFmtId="0">
      <sharedItems count="11">
        <s v="MTG"/>
        <s v="FCS"/>
        <s v="CMR"/>
        <s v="SLV"/>
        <s v="CAM"/>
        <s v="COR"/>
        <s v="CIV"/>
        <s v="ODY"/>
        <s v="PTC"/>
        <s v="CAR"/>
        <s v="ELA"/>
      </sharedItems>
    </cacheField>
    <cacheField name="Model (Full Name)" numFmtId="0">
      <sharedItems count="11">
        <s v="MUSTANG"/>
        <s v="FOCUS"/>
        <s v="CAMERO"/>
        <s v="SILVEREDO"/>
        <s v="CAMREY"/>
        <s v="COROLLA"/>
        <s v="CIVIC"/>
        <s v="ODYSSEY"/>
        <s v="PT CRUISER"/>
        <s v="CARAVAN"/>
        <s v="ELANTRA"/>
      </sharedItems>
    </cacheField>
    <cacheField name="Manufacture Year" numFmtId="0">
      <sharedItems count="18">
        <s v="06"/>
        <s v="08"/>
        <s v="09"/>
        <s v="13"/>
        <s v="12"/>
        <s v="14"/>
        <s v="10"/>
        <s v="98"/>
        <s v="00"/>
        <s v="96"/>
        <s v="02"/>
        <s v="03"/>
        <s v="99"/>
        <s v="01"/>
        <s v="11"/>
        <s v="05"/>
        <s v="07"/>
        <s v="04"/>
      </sharedItems>
    </cacheField>
    <cacheField name="Age" numFmtId="0">
      <sharedItems containsSemiMixedTypes="0" containsString="0" containsNumber="1" containsInteger="1" minValue="11" maxValue="29" count="18">
        <n v="19"/>
        <n v="17"/>
        <n v="16"/>
        <n v="12"/>
        <n v="13"/>
        <n v="11"/>
        <n v="15"/>
        <n v="27"/>
        <n v="25"/>
        <n v="29"/>
        <n v="23"/>
        <n v="22"/>
        <n v="26"/>
        <n v="24"/>
        <n v="14"/>
        <n v="20"/>
        <n v="18"/>
        <n v="21"/>
      </sharedItems>
    </cacheField>
    <cacheField name="Miles" numFmtId="176">
      <sharedItems containsSemiMixedTypes="0" containsString="0" containsNumber="1" minValue="3708.1" maxValue="114660.6" count="52">
        <n v="40326.8"/>
        <n v="44974.8"/>
        <n v="44946.5"/>
        <n v="37558.8"/>
        <n v="36438.5"/>
        <n v="46311.4"/>
        <n v="52229.5"/>
        <n v="35137"/>
        <n v="27637.1"/>
        <n v="27534.8"/>
        <n v="19341.7"/>
        <n v="22521.6"/>
        <n v="13682.9"/>
        <n v="28464.8"/>
        <n v="19421.1"/>
        <n v="14289.6"/>
        <n v="31144.4"/>
        <n v="83162.7"/>
        <n v="80685.8"/>
        <n v="114660.6"/>
        <n v="93382.6"/>
        <n v="85928"/>
        <n v="67829.1"/>
        <n v="48114.2"/>
        <n v="64467.4"/>
        <n v="73444.4"/>
        <n v="17556.3"/>
        <n v="29601.9"/>
        <n v="22128.2"/>
        <n v="82374"/>
        <n v="69891.9"/>
        <n v="22573"/>
        <n v="33477.2"/>
        <n v="30555.3"/>
        <n v="24513.2"/>
        <n v="13867.6"/>
        <n v="60389.5"/>
        <n v="50854.1"/>
        <n v="42504.6"/>
        <n v="68658.9"/>
        <n v="3708.1"/>
        <n v="64542"/>
        <n v="42074.2"/>
        <n v="27394.2"/>
        <n v="79420.6"/>
        <n v="77243.1"/>
        <n v="72527.2"/>
        <n v="52699.4"/>
        <n v="29102.3"/>
        <n v="22282"/>
        <n v="20223.9"/>
        <n v="22188.5"/>
      </sharedItems>
    </cacheField>
    <cacheField name="Miles / Year" numFmtId="176">
      <sharedItems containsSemiMixedTypes="0" containsString="0" containsNumber="1" minValue="337.1" maxValue="3953.81379310345" count="52">
        <n v="2122.46315789474"/>
        <n v="2367.09473684211"/>
        <n v="2643.91176470588"/>
        <n v="2209.34117647059"/>
        <n v="2143.44117647059"/>
        <n v="2437.44210526316"/>
        <n v="2748.92105263158"/>
        <n v="2196.0625"/>
        <n v="2303.09166666667"/>
        <n v="2294.56666666667"/>
        <n v="1487.82307692308"/>
        <n v="1876.8"/>
        <n v="1140.24166666667"/>
        <n v="1779.05"/>
        <n v="1493.93076923077"/>
        <n v="1299.05454545455"/>
        <n v="2076.29333333333"/>
        <n v="3080.1"/>
        <n v="3227.432"/>
        <n v="3953.81379310345"/>
        <n v="3458.61481481482"/>
        <n v="3437.12"/>
        <n v="2949.09130434783"/>
        <n v="3007.1375"/>
        <n v="2802.93043478261"/>
        <n v="3338.38181818182"/>
        <n v="1596.02727272727"/>
        <n v="2277.06923076923"/>
        <n v="1702.16923076923"/>
        <n v="3168.23076923077"/>
        <n v="2912.1625"/>
        <n v="1504.86666666667"/>
        <n v="2231.81333333333"/>
        <n v="2182.52142857143"/>
        <n v="1885.63076923077"/>
        <n v="1155.63333333333"/>
        <n v="3019.475"/>
        <n v="2825.22777777778"/>
        <n v="2500.27058823529"/>
        <n v="2860.7875"/>
        <n v="337.1"/>
        <n v="3073.42857142857"/>
        <n v="2337.45555555556"/>
        <n v="1956.72857142857"/>
        <n v="3054.63846153846"/>
        <n v="3089.724"/>
        <n v="3453.67619047619"/>
        <n v="2509.49523809524"/>
        <n v="2078.73571428571"/>
        <n v="1714"/>
        <n v="1685.325"/>
        <n v="1849.04166666667"/>
      </sharedItems>
    </cacheField>
    <cacheField name="Color" numFmtId="0">
      <sharedItems count="5">
        <s v="Black"/>
        <s v="White"/>
        <s v="Green"/>
        <s v="Blue"/>
        <s v="Red"/>
      </sharedItems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176">
      <sharedItems containsSemiMixedTypes="0" containsString="0" containsNumber="1" containsInteger="1" minValue="50000" maxValue="100000" count="3">
        <n v="50000"/>
        <n v="75000"/>
        <n v="100000"/>
      </sharedItems>
    </cacheField>
    <cacheField name="Covered?" numFmtId="0">
      <sharedItems count="2">
        <s v="YES"/>
        <s v="NOT COVERED"/>
      </sharedItems>
    </cacheField>
    <cacheField name="New Car ID" numFmtId="0">
      <sharedItems count="52">
        <s v="FD06MTGBLA001"/>
        <s v="FD06MTGWHI002"/>
        <s v="FD08MTGGRE003"/>
        <s v="FD08MTGBLA004"/>
        <s v="FD08MTGWHI005"/>
        <s v="FD06FCSGRE006"/>
        <s v="FD06FCSGRE007"/>
        <s v="FD09FCSBLA008"/>
        <s v="FD13FCSBLA009"/>
        <s v="FD13FCSWHI010"/>
        <s v="FD12FCSWHI011"/>
        <s v="FD13FCSBLA012"/>
        <s v="FD13FCSBLA013"/>
        <s v="GM09CMRWHI014"/>
        <s v="GM12CMRBLA015"/>
        <s v="GM14CMRWHI016"/>
        <s v="GM10SLVBLA017"/>
        <s v="GM98SLVBLA018"/>
        <s v="GM00SLVBLU019"/>
        <s v="TY96CAMGRE020"/>
        <s v="TY98CAMBLA021"/>
        <s v="TY00CAMGRE022"/>
        <s v="TY02CAMBLA023"/>
        <s v="TY09CAMWHI024"/>
        <s v="TY02CORRED025"/>
        <s v="TY03CORBLA026"/>
        <s v="TY14CORBLU027"/>
        <s v="TY12CORBLA028"/>
        <s v="TY12CAMBLU029"/>
        <s v="HO99CIVWHI030"/>
        <s v="HO01CIVBLU031"/>
        <s v="HO10CIVBLU032"/>
        <s v="HO10CIVBLA033"/>
        <s v="HO11CIVBLA034"/>
        <s v="HO12CIVBLA035"/>
        <s v="HO13CIVBLA036"/>
        <s v="HO05ODYWHI037"/>
        <s v="HO07ODYBLA038"/>
        <s v="HO08ODYWHI039"/>
        <s v="HO01ODYBLA040"/>
        <s v="HO14ODYBLA041"/>
        <s v="CR04PTCBLU042"/>
        <s v="CR07PTCGRE043"/>
        <s v="CR11PTCBLA044"/>
        <s v="CR99CARGRE045"/>
        <s v="CR00CARBLA046"/>
        <s v="CR04CARWHI047"/>
        <s v="CR04CARRED048"/>
        <s v="HY11ELABLA049"/>
        <s v="HY12ELABLU050"/>
        <s v="HY13ELABLA051"/>
        <s v="HY13ELABLU0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1"/>
    <x v="1"/>
    <x v="1"/>
    <x v="1"/>
    <x v="0"/>
    <x v="0"/>
    <x v="1"/>
  </r>
  <r>
    <x v="2"/>
    <x v="0"/>
    <x v="0"/>
    <x v="0"/>
    <x v="0"/>
    <x v="1"/>
    <x v="1"/>
    <x v="2"/>
    <x v="2"/>
    <x v="2"/>
    <x v="2"/>
    <x v="0"/>
    <x v="0"/>
    <x v="2"/>
  </r>
  <r>
    <x v="3"/>
    <x v="0"/>
    <x v="0"/>
    <x v="0"/>
    <x v="0"/>
    <x v="1"/>
    <x v="1"/>
    <x v="3"/>
    <x v="3"/>
    <x v="0"/>
    <x v="3"/>
    <x v="0"/>
    <x v="0"/>
    <x v="3"/>
  </r>
  <r>
    <x v="4"/>
    <x v="0"/>
    <x v="0"/>
    <x v="0"/>
    <x v="0"/>
    <x v="1"/>
    <x v="1"/>
    <x v="4"/>
    <x v="4"/>
    <x v="1"/>
    <x v="0"/>
    <x v="0"/>
    <x v="0"/>
    <x v="4"/>
  </r>
  <r>
    <x v="5"/>
    <x v="0"/>
    <x v="0"/>
    <x v="1"/>
    <x v="1"/>
    <x v="0"/>
    <x v="0"/>
    <x v="5"/>
    <x v="5"/>
    <x v="2"/>
    <x v="4"/>
    <x v="1"/>
    <x v="0"/>
    <x v="5"/>
  </r>
  <r>
    <x v="6"/>
    <x v="0"/>
    <x v="0"/>
    <x v="1"/>
    <x v="1"/>
    <x v="0"/>
    <x v="0"/>
    <x v="6"/>
    <x v="6"/>
    <x v="2"/>
    <x v="2"/>
    <x v="1"/>
    <x v="0"/>
    <x v="6"/>
  </r>
  <r>
    <x v="7"/>
    <x v="0"/>
    <x v="0"/>
    <x v="1"/>
    <x v="1"/>
    <x v="2"/>
    <x v="2"/>
    <x v="7"/>
    <x v="7"/>
    <x v="0"/>
    <x v="5"/>
    <x v="1"/>
    <x v="0"/>
    <x v="7"/>
  </r>
  <r>
    <x v="8"/>
    <x v="0"/>
    <x v="0"/>
    <x v="1"/>
    <x v="1"/>
    <x v="3"/>
    <x v="3"/>
    <x v="8"/>
    <x v="8"/>
    <x v="0"/>
    <x v="0"/>
    <x v="1"/>
    <x v="0"/>
    <x v="8"/>
  </r>
  <r>
    <x v="9"/>
    <x v="0"/>
    <x v="0"/>
    <x v="1"/>
    <x v="1"/>
    <x v="3"/>
    <x v="3"/>
    <x v="9"/>
    <x v="9"/>
    <x v="1"/>
    <x v="6"/>
    <x v="1"/>
    <x v="0"/>
    <x v="9"/>
  </r>
  <r>
    <x v="10"/>
    <x v="0"/>
    <x v="0"/>
    <x v="1"/>
    <x v="1"/>
    <x v="4"/>
    <x v="4"/>
    <x v="10"/>
    <x v="10"/>
    <x v="1"/>
    <x v="7"/>
    <x v="1"/>
    <x v="0"/>
    <x v="10"/>
  </r>
  <r>
    <x v="11"/>
    <x v="0"/>
    <x v="0"/>
    <x v="1"/>
    <x v="1"/>
    <x v="3"/>
    <x v="3"/>
    <x v="11"/>
    <x v="11"/>
    <x v="0"/>
    <x v="8"/>
    <x v="1"/>
    <x v="0"/>
    <x v="11"/>
  </r>
  <r>
    <x v="12"/>
    <x v="0"/>
    <x v="0"/>
    <x v="1"/>
    <x v="1"/>
    <x v="3"/>
    <x v="3"/>
    <x v="12"/>
    <x v="12"/>
    <x v="0"/>
    <x v="9"/>
    <x v="1"/>
    <x v="0"/>
    <x v="12"/>
  </r>
  <r>
    <x v="13"/>
    <x v="1"/>
    <x v="1"/>
    <x v="2"/>
    <x v="2"/>
    <x v="2"/>
    <x v="2"/>
    <x v="13"/>
    <x v="13"/>
    <x v="1"/>
    <x v="10"/>
    <x v="2"/>
    <x v="0"/>
    <x v="13"/>
  </r>
  <r>
    <x v="14"/>
    <x v="1"/>
    <x v="1"/>
    <x v="2"/>
    <x v="2"/>
    <x v="4"/>
    <x v="4"/>
    <x v="14"/>
    <x v="14"/>
    <x v="0"/>
    <x v="11"/>
    <x v="2"/>
    <x v="0"/>
    <x v="14"/>
  </r>
  <r>
    <x v="15"/>
    <x v="1"/>
    <x v="1"/>
    <x v="2"/>
    <x v="2"/>
    <x v="5"/>
    <x v="5"/>
    <x v="15"/>
    <x v="15"/>
    <x v="1"/>
    <x v="12"/>
    <x v="2"/>
    <x v="0"/>
    <x v="15"/>
  </r>
  <r>
    <x v="16"/>
    <x v="1"/>
    <x v="1"/>
    <x v="3"/>
    <x v="3"/>
    <x v="6"/>
    <x v="6"/>
    <x v="16"/>
    <x v="16"/>
    <x v="0"/>
    <x v="13"/>
    <x v="2"/>
    <x v="0"/>
    <x v="16"/>
  </r>
  <r>
    <x v="17"/>
    <x v="1"/>
    <x v="1"/>
    <x v="3"/>
    <x v="3"/>
    <x v="7"/>
    <x v="7"/>
    <x v="17"/>
    <x v="17"/>
    <x v="0"/>
    <x v="10"/>
    <x v="2"/>
    <x v="0"/>
    <x v="17"/>
  </r>
  <r>
    <x v="18"/>
    <x v="1"/>
    <x v="1"/>
    <x v="3"/>
    <x v="3"/>
    <x v="8"/>
    <x v="8"/>
    <x v="18"/>
    <x v="18"/>
    <x v="3"/>
    <x v="8"/>
    <x v="2"/>
    <x v="0"/>
    <x v="18"/>
  </r>
  <r>
    <x v="19"/>
    <x v="2"/>
    <x v="2"/>
    <x v="4"/>
    <x v="4"/>
    <x v="9"/>
    <x v="9"/>
    <x v="19"/>
    <x v="19"/>
    <x v="2"/>
    <x v="14"/>
    <x v="2"/>
    <x v="1"/>
    <x v="19"/>
  </r>
  <r>
    <x v="20"/>
    <x v="2"/>
    <x v="2"/>
    <x v="4"/>
    <x v="4"/>
    <x v="7"/>
    <x v="7"/>
    <x v="20"/>
    <x v="20"/>
    <x v="0"/>
    <x v="15"/>
    <x v="2"/>
    <x v="0"/>
    <x v="20"/>
  </r>
  <r>
    <x v="21"/>
    <x v="2"/>
    <x v="2"/>
    <x v="4"/>
    <x v="4"/>
    <x v="8"/>
    <x v="8"/>
    <x v="21"/>
    <x v="21"/>
    <x v="2"/>
    <x v="4"/>
    <x v="2"/>
    <x v="0"/>
    <x v="21"/>
  </r>
  <r>
    <x v="22"/>
    <x v="2"/>
    <x v="2"/>
    <x v="4"/>
    <x v="4"/>
    <x v="10"/>
    <x v="10"/>
    <x v="22"/>
    <x v="22"/>
    <x v="0"/>
    <x v="0"/>
    <x v="2"/>
    <x v="0"/>
    <x v="22"/>
  </r>
  <r>
    <x v="23"/>
    <x v="2"/>
    <x v="2"/>
    <x v="4"/>
    <x v="4"/>
    <x v="2"/>
    <x v="2"/>
    <x v="23"/>
    <x v="23"/>
    <x v="1"/>
    <x v="5"/>
    <x v="2"/>
    <x v="0"/>
    <x v="23"/>
  </r>
  <r>
    <x v="24"/>
    <x v="2"/>
    <x v="2"/>
    <x v="5"/>
    <x v="5"/>
    <x v="10"/>
    <x v="10"/>
    <x v="24"/>
    <x v="24"/>
    <x v="4"/>
    <x v="16"/>
    <x v="2"/>
    <x v="0"/>
    <x v="24"/>
  </r>
  <r>
    <x v="25"/>
    <x v="2"/>
    <x v="2"/>
    <x v="5"/>
    <x v="5"/>
    <x v="11"/>
    <x v="11"/>
    <x v="25"/>
    <x v="25"/>
    <x v="0"/>
    <x v="16"/>
    <x v="2"/>
    <x v="0"/>
    <x v="25"/>
  </r>
  <r>
    <x v="26"/>
    <x v="2"/>
    <x v="2"/>
    <x v="5"/>
    <x v="5"/>
    <x v="5"/>
    <x v="5"/>
    <x v="26"/>
    <x v="26"/>
    <x v="3"/>
    <x v="6"/>
    <x v="2"/>
    <x v="0"/>
    <x v="26"/>
  </r>
  <r>
    <x v="27"/>
    <x v="2"/>
    <x v="2"/>
    <x v="5"/>
    <x v="5"/>
    <x v="4"/>
    <x v="4"/>
    <x v="27"/>
    <x v="27"/>
    <x v="0"/>
    <x v="10"/>
    <x v="2"/>
    <x v="0"/>
    <x v="27"/>
  </r>
  <r>
    <x v="28"/>
    <x v="2"/>
    <x v="2"/>
    <x v="4"/>
    <x v="4"/>
    <x v="4"/>
    <x v="4"/>
    <x v="28"/>
    <x v="28"/>
    <x v="3"/>
    <x v="14"/>
    <x v="2"/>
    <x v="0"/>
    <x v="28"/>
  </r>
  <r>
    <x v="29"/>
    <x v="3"/>
    <x v="3"/>
    <x v="6"/>
    <x v="6"/>
    <x v="12"/>
    <x v="12"/>
    <x v="29"/>
    <x v="29"/>
    <x v="1"/>
    <x v="9"/>
    <x v="1"/>
    <x v="1"/>
    <x v="29"/>
  </r>
  <r>
    <x v="30"/>
    <x v="3"/>
    <x v="3"/>
    <x v="6"/>
    <x v="6"/>
    <x v="13"/>
    <x v="13"/>
    <x v="30"/>
    <x v="30"/>
    <x v="3"/>
    <x v="3"/>
    <x v="1"/>
    <x v="0"/>
    <x v="30"/>
  </r>
  <r>
    <x v="31"/>
    <x v="3"/>
    <x v="3"/>
    <x v="6"/>
    <x v="6"/>
    <x v="6"/>
    <x v="6"/>
    <x v="31"/>
    <x v="31"/>
    <x v="3"/>
    <x v="12"/>
    <x v="1"/>
    <x v="0"/>
    <x v="31"/>
  </r>
  <r>
    <x v="32"/>
    <x v="3"/>
    <x v="3"/>
    <x v="6"/>
    <x v="6"/>
    <x v="6"/>
    <x v="6"/>
    <x v="32"/>
    <x v="32"/>
    <x v="0"/>
    <x v="15"/>
    <x v="1"/>
    <x v="0"/>
    <x v="32"/>
  </r>
  <r>
    <x v="33"/>
    <x v="3"/>
    <x v="3"/>
    <x v="6"/>
    <x v="6"/>
    <x v="14"/>
    <x v="14"/>
    <x v="33"/>
    <x v="33"/>
    <x v="0"/>
    <x v="2"/>
    <x v="1"/>
    <x v="0"/>
    <x v="33"/>
  </r>
  <r>
    <x v="34"/>
    <x v="3"/>
    <x v="3"/>
    <x v="6"/>
    <x v="6"/>
    <x v="4"/>
    <x v="4"/>
    <x v="34"/>
    <x v="34"/>
    <x v="0"/>
    <x v="13"/>
    <x v="1"/>
    <x v="0"/>
    <x v="34"/>
  </r>
  <r>
    <x v="35"/>
    <x v="3"/>
    <x v="3"/>
    <x v="6"/>
    <x v="6"/>
    <x v="3"/>
    <x v="3"/>
    <x v="35"/>
    <x v="35"/>
    <x v="0"/>
    <x v="14"/>
    <x v="1"/>
    <x v="0"/>
    <x v="35"/>
  </r>
  <r>
    <x v="36"/>
    <x v="3"/>
    <x v="3"/>
    <x v="7"/>
    <x v="7"/>
    <x v="15"/>
    <x v="15"/>
    <x v="36"/>
    <x v="36"/>
    <x v="1"/>
    <x v="5"/>
    <x v="2"/>
    <x v="0"/>
    <x v="36"/>
  </r>
  <r>
    <x v="37"/>
    <x v="3"/>
    <x v="3"/>
    <x v="7"/>
    <x v="7"/>
    <x v="16"/>
    <x v="16"/>
    <x v="37"/>
    <x v="37"/>
    <x v="0"/>
    <x v="15"/>
    <x v="2"/>
    <x v="0"/>
    <x v="37"/>
  </r>
  <r>
    <x v="38"/>
    <x v="3"/>
    <x v="3"/>
    <x v="7"/>
    <x v="7"/>
    <x v="1"/>
    <x v="1"/>
    <x v="38"/>
    <x v="38"/>
    <x v="1"/>
    <x v="9"/>
    <x v="2"/>
    <x v="0"/>
    <x v="38"/>
  </r>
  <r>
    <x v="39"/>
    <x v="3"/>
    <x v="3"/>
    <x v="7"/>
    <x v="7"/>
    <x v="13"/>
    <x v="13"/>
    <x v="39"/>
    <x v="39"/>
    <x v="0"/>
    <x v="0"/>
    <x v="2"/>
    <x v="0"/>
    <x v="39"/>
  </r>
  <r>
    <x v="40"/>
    <x v="3"/>
    <x v="3"/>
    <x v="7"/>
    <x v="7"/>
    <x v="5"/>
    <x v="5"/>
    <x v="40"/>
    <x v="40"/>
    <x v="0"/>
    <x v="1"/>
    <x v="2"/>
    <x v="0"/>
    <x v="40"/>
  </r>
  <r>
    <x v="41"/>
    <x v="4"/>
    <x v="4"/>
    <x v="8"/>
    <x v="8"/>
    <x v="17"/>
    <x v="17"/>
    <x v="41"/>
    <x v="41"/>
    <x v="3"/>
    <x v="0"/>
    <x v="1"/>
    <x v="0"/>
    <x v="41"/>
  </r>
  <r>
    <x v="42"/>
    <x v="4"/>
    <x v="4"/>
    <x v="8"/>
    <x v="8"/>
    <x v="16"/>
    <x v="16"/>
    <x v="42"/>
    <x v="42"/>
    <x v="2"/>
    <x v="16"/>
    <x v="1"/>
    <x v="0"/>
    <x v="42"/>
  </r>
  <r>
    <x v="43"/>
    <x v="4"/>
    <x v="4"/>
    <x v="8"/>
    <x v="8"/>
    <x v="14"/>
    <x v="14"/>
    <x v="43"/>
    <x v="43"/>
    <x v="0"/>
    <x v="8"/>
    <x v="1"/>
    <x v="0"/>
    <x v="43"/>
  </r>
  <r>
    <x v="44"/>
    <x v="4"/>
    <x v="4"/>
    <x v="9"/>
    <x v="9"/>
    <x v="12"/>
    <x v="12"/>
    <x v="44"/>
    <x v="44"/>
    <x v="2"/>
    <x v="13"/>
    <x v="1"/>
    <x v="1"/>
    <x v="44"/>
  </r>
  <r>
    <x v="45"/>
    <x v="4"/>
    <x v="4"/>
    <x v="9"/>
    <x v="9"/>
    <x v="8"/>
    <x v="8"/>
    <x v="45"/>
    <x v="45"/>
    <x v="0"/>
    <x v="3"/>
    <x v="1"/>
    <x v="1"/>
    <x v="45"/>
  </r>
  <r>
    <x v="46"/>
    <x v="4"/>
    <x v="4"/>
    <x v="9"/>
    <x v="9"/>
    <x v="17"/>
    <x v="17"/>
    <x v="46"/>
    <x v="46"/>
    <x v="1"/>
    <x v="11"/>
    <x v="1"/>
    <x v="0"/>
    <x v="46"/>
  </r>
  <r>
    <x v="47"/>
    <x v="4"/>
    <x v="4"/>
    <x v="9"/>
    <x v="9"/>
    <x v="17"/>
    <x v="17"/>
    <x v="47"/>
    <x v="47"/>
    <x v="4"/>
    <x v="11"/>
    <x v="1"/>
    <x v="0"/>
    <x v="47"/>
  </r>
  <r>
    <x v="48"/>
    <x v="5"/>
    <x v="5"/>
    <x v="10"/>
    <x v="10"/>
    <x v="14"/>
    <x v="14"/>
    <x v="48"/>
    <x v="48"/>
    <x v="0"/>
    <x v="12"/>
    <x v="2"/>
    <x v="0"/>
    <x v="48"/>
  </r>
  <r>
    <x v="49"/>
    <x v="5"/>
    <x v="5"/>
    <x v="10"/>
    <x v="10"/>
    <x v="4"/>
    <x v="4"/>
    <x v="49"/>
    <x v="49"/>
    <x v="3"/>
    <x v="1"/>
    <x v="2"/>
    <x v="0"/>
    <x v="49"/>
  </r>
  <r>
    <x v="50"/>
    <x v="5"/>
    <x v="5"/>
    <x v="10"/>
    <x v="10"/>
    <x v="3"/>
    <x v="3"/>
    <x v="50"/>
    <x v="50"/>
    <x v="0"/>
    <x v="6"/>
    <x v="2"/>
    <x v="0"/>
    <x v="50"/>
  </r>
  <r>
    <x v="51"/>
    <x v="5"/>
    <x v="5"/>
    <x v="10"/>
    <x v="10"/>
    <x v="3"/>
    <x v="3"/>
    <x v="51"/>
    <x v="51"/>
    <x v="3"/>
    <x v="4"/>
    <x v="2"/>
    <x v="0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21" firstHeaderRow="1" firstDataRow="1" firstDataCol="1"/>
  <pivotFields count="14">
    <pivotField compact="0" showAll="0">
      <items count="53">
        <item x="45"/>
        <item x="46"/>
        <item x="47"/>
        <item x="41"/>
        <item x="42"/>
        <item x="43"/>
        <item x="44"/>
        <item x="5"/>
        <item x="6"/>
        <item x="0"/>
        <item x="1"/>
        <item x="2"/>
        <item x="3"/>
        <item x="4"/>
        <item x="7"/>
        <item x="10"/>
        <item x="8"/>
        <item x="9"/>
        <item x="11"/>
        <item x="12"/>
        <item x="18"/>
        <item x="13"/>
        <item x="16"/>
        <item x="14"/>
        <item x="15"/>
        <item x="17"/>
        <item x="39"/>
        <item x="30"/>
        <item x="36"/>
        <item x="37"/>
        <item x="38"/>
        <item x="31"/>
        <item x="32"/>
        <item x="33"/>
        <item x="34"/>
        <item x="35"/>
        <item x="40"/>
        <item x="29"/>
        <item x="48"/>
        <item x="49"/>
        <item x="50"/>
        <item x="51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</pivotField>
    <pivotField compact="0" showAll="0">
      <items count="7">
        <item x="4"/>
        <item x="0"/>
        <item x="1"/>
        <item x="3"/>
        <item x="5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numFmtId="176" showAll="0"/>
    <pivotField compact="0" numFmtId="176" showAll="0"/>
    <pivotField compact="0" showAll="0"/>
    <pivotField axis="axisRow" compact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numFmtId="176" showAll="0"/>
    <pivotField compact="0" showAll="0"/>
    <pivotField compact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14"/>
  <sheetViews>
    <sheetView tabSelected="1" workbookViewId="0">
      <selection activeCell="A3" sqref="A3"/>
    </sheetView>
  </sheetViews>
  <sheetFormatPr defaultColWidth="9.14285714285714" defaultRowHeight="15" outlineLevelCol="2"/>
  <cols>
    <col min="1" max="1" width="12.1428571428571"/>
    <col min="2" max="3" width="13.5714285714286" style="3"/>
    <col min="4" max="4" width="13.5714285714286"/>
  </cols>
  <sheetData>
    <row r="3" spans="1:3">
      <c r="A3" t="s">
        <v>0</v>
      </c>
      <c r="B3" t="s">
        <v>1</v>
      </c>
      <c r="C3"/>
    </row>
    <row r="4" spans="1:3">
      <c r="A4" t="s">
        <v>2</v>
      </c>
      <c r="B4">
        <v>144647.7</v>
      </c>
      <c r="C4"/>
    </row>
    <row r="5" spans="1:3">
      <c r="A5" t="s">
        <v>3</v>
      </c>
      <c r="B5">
        <v>150656.4</v>
      </c>
      <c r="C5"/>
    </row>
    <row r="6" spans="1:3">
      <c r="A6" t="s">
        <v>4</v>
      </c>
      <c r="B6">
        <v>154427.9</v>
      </c>
      <c r="C6"/>
    </row>
    <row r="7" spans="1:3">
      <c r="A7" t="s">
        <v>5</v>
      </c>
      <c r="B7">
        <v>179986</v>
      </c>
      <c r="C7"/>
    </row>
    <row r="8" spans="1:3">
      <c r="A8" t="s">
        <v>6</v>
      </c>
      <c r="B8">
        <v>143640.7</v>
      </c>
      <c r="C8"/>
    </row>
    <row r="9" spans="1:3">
      <c r="A9" t="s">
        <v>7</v>
      </c>
      <c r="B9">
        <v>135078.2</v>
      </c>
      <c r="C9"/>
    </row>
    <row r="10" spans="1:3">
      <c r="A10" t="s">
        <v>8</v>
      </c>
      <c r="B10">
        <v>184693.8</v>
      </c>
      <c r="C10"/>
    </row>
    <row r="11" spans="1:3">
      <c r="A11" t="s">
        <v>9</v>
      </c>
      <c r="B11">
        <v>127731.3</v>
      </c>
      <c r="C11"/>
    </row>
    <row r="12" spans="1:3">
      <c r="A12" t="s">
        <v>10</v>
      </c>
      <c r="B12">
        <v>70964.9</v>
      </c>
      <c r="C12"/>
    </row>
    <row r="13" spans="1:3">
      <c r="A13" t="s">
        <v>11</v>
      </c>
      <c r="B13">
        <v>65315</v>
      </c>
      <c r="C13"/>
    </row>
    <row r="14" spans="1:3">
      <c r="A14" t="s">
        <v>12</v>
      </c>
      <c r="B14">
        <v>138561.5</v>
      </c>
      <c r="C14"/>
    </row>
    <row r="15" spans="1:3">
      <c r="A15" t="s">
        <v>13</v>
      </c>
      <c r="B15">
        <v>141229.4</v>
      </c>
      <c r="C15"/>
    </row>
    <row r="16" spans="1:3">
      <c r="A16" t="s">
        <v>14</v>
      </c>
      <c r="B16">
        <v>305432.4</v>
      </c>
      <c r="C16"/>
    </row>
    <row r="17" spans="1:3">
      <c r="A17" t="s">
        <v>15</v>
      </c>
      <c r="B17">
        <v>177713.9</v>
      </c>
      <c r="C17"/>
    </row>
    <row r="18" spans="1:3">
      <c r="A18" t="s">
        <v>16</v>
      </c>
      <c r="B18">
        <v>65964.9</v>
      </c>
      <c r="C18"/>
    </row>
    <row r="19" spans="1:3">
      <c r="A19" t="s">
        <v>17</v>
      </c>
      <c r="B19">
        <v>130601.6</v>
      </c>
      <c r="C19"/>
    </row>
    <row r="20" spans="1:3">
      <c r="A20" t="s">
        <v>18</v>
      </c>
      <c r="B20">
        <v>19341.7</v>
      </c>
      <c r="C20"/>
    </row>
    <row r="21" spans="1:3">
      <c r="A21" t="s">
        <v>19</v>
      </c>
      <c r="B21">
        <v>2335987.3</v>
      </c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zoomScale="115" zoomScaleNormal="115" topLeftCell="D42" workbookViewId="0">
      <selection activeCell="H2" sqref="H2:H53"/>
    </sheetView>
  </sheetViews>
  <sheetFormatPr defaultColWidth="9.14285714285714" defaultRowHeight="15"/>
  <cols>
    <col min="1" max="1" width="14.4285714285714" customWidth="1"/>
    <col min="2" max="2" width="6.42857142857143" customWidth="1"/>
    <col min="3" max="3" width="18.1428571428571" customWidth="1"/>
    <col min="4" max="4" width="7.28571428571429" customWidth="1"/>
    <col min="5" max="5" width="19.1428571428571" customWidth="1"/>
    <col min="6" max="6" width="18" customWidth="1"/>
    <col min="7" max="7" width="5" customWidth="1"/>
    <col min="8" max="8" width="11.1809523809524" customWidth="1"/>
    <col min="9" max="9" width="12.2857142857143" customWidth="1"/>
    <col min="10" max="10" width="7" customWidth="1"/>
    <col min="11" max="11" width="10.4285714285714" customWidth="1"/>
    <col min="12" max="12" width="16.2857142857143" customWidth="1"/>
    <col min="13" max="13" width="13.2857142857143" customWidth="1"/>
    <col min="14" max="14" width="20.9904761904762" customWidth="1"/>
  </cols>
  <sheetData>
    <row r="1" s="1" customFormat="1" spans="1:14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0</v>
      </c>
      <c r="L1" s="2" t="s">
        <v>30</v>
      </c>
      <c r="M1" s="2" t="s">
        <v>31</v>
      </c>
      <c r="N1" s="2" t="s">
        <v>32</v>
      </c>
    </row>
    <row r="2" spans="1:14">
      <c r="A2" t="s">
        <v>33</v>
      </c>
      <c r="B2" t="str">
        <f>LEFT(A2,2)</f>
        <v>FD</v>
      </c>
      <c r="C2" t="str">
        <f>VLOOKUP(B2,B$57:C$62,2)</f>
        <v>FORD</v>
      </c>
      <c r="D2" t="str">
        <f>MID(A2,5,3)</f>
        <v>MTG</v>
      </c>
      <c r="E2" t="str">
        <f>VLOOKUP(D2,D$57:E$67,2)</f>
        <v>MUSTANG</v>
      </c>
      <c r="F2" t="str">
        <f>MID(A2,3,2)</f>
        <v>06</v>
      </c>
      <c r="G2">
        <f>IF(25-F2&lt;0,100-F2+25,25-F2)</f>
        <v>19</v>
      </c>
      <c r="H2" s="3">
        <v>40326.8</v>
      </c>
      <c r="I2" s="3">
        <f>H2/G2</f>
        <v>2122.46315789474</v>
      </c>
      <c r="J2" t="s">
        <v>34</v>
      </c>
      <c r="K2" t="s">
        <v>14</v>
      </c>
      <c r="L2" s="3">
        <v>50000</v>
      </c>
      <c r="M2" t="str">
        <f>IF(H2&lt;L2,"YES","NOT COVERED")</f>
        <v>YES</v>
      </c>
      <c r="N2" t="str">
        <f>CONCATENATE(B2,F2,D2,UPPER(LEFT(J2,3)),RIGHT(A2,3))</f>
        <v>FD06MTGBLA001</v>
      </c>
    </row>
    <row r="3" spans="1:14">
      <c r="A3" t="s">
        <v>35</v>
      </c>
      <c r="B3" t="str">
        <f t="shared" ref="B3:B34" si="0">LEFT(A3,2)</f>
        <v>FD</v>
      </c>
      <c r="C3" t="str">
        <f t="shared" ref="C3:C34" si="1">VLOOKUP(B3,B$57:C$62,2)</f>
        <v>FORD</v>
      </c>
      <c r="D3" t="str">
        <f t="shared" ref="D3:D34" si="2">MID(A3,5,3)</f>
        <v>MTG</v>
      </c>
      <c r="E3" t="str">
        <f t="shared" ref="E3:E34" si="3">VLOOKUP(D3,D$57:E$67,2)</f>
        <v>MUSTANG</v>
      </c>
      <c r="F3" t="str">
        <f t="shared" ref="F3:F34" si="4">MID(A3,3,2)</f>
        <v>06</v>
      </c>
      <c r="G3">
        <f t="shared" ref="G3:G34" si="5">IF(25-F3&lt;0,100-F3+25,25-F3)</f>
        <v>19</v>
      </c>
      <c r="H3" s="3">
        <v>44974.8</v>
      </c>
      <c r="I3" s="3">
        <f t="shared" ref="I3:I34" si="6">H3/G3</f>
        <v>2367.09473684211</v>
      </c>
      <c r="J3" t="s">
        <v>36</v>
      </c>
      <c r="K3" t="s">
        <v>10</v>
      </c>
      <c r="L3" s="3">
        <v>50000</v>
      </c>
      <c r="M3" t="str">
        <f t="shared" ref="M3:M34" si="7">IF(H3&lt;L3,"YES","NOT COVERED")</f>
        <v>YES</v>
      </c>
      <c r="N3" t="str">
        <f t="shared" ref="N3:N34" si="8">CONCATENATE(B3,F3,D3,UPPER(LEFT(J3,3)),RIGHT(A3,3))</f>
        <v>FD06MTGWHI002</v>
      </c>
    </row>
    <row r="4" spans="1:14">
      <c r="A4" t="s">
        <v>37</v>
      </c>
      <c r="B4" t="str">
        <f t="shared" si="0"/>
        <v>FD</v>
      </c>
      <c r="C4" t="str">
        <f t="shared" si="1"/>
        <v>FORD</v>
      </c>
      <c r="D4" t="str">
        <f t="shared" si="2"/>
        <v>MTG</v>
      </c>
      <c r="E4" t="str">
        <f t="shared" si="3"/>
        <v>MUSTANG</v>
      </c>
      <c r="F4" t="str">
        <f t="shared" si="4"/>
        <v>08</v>
      </c>
      <c r="G4">
        <f t="shared" si="5"/>
        <v>17</v>
      </c>
      <c r="H4" s="3">
        <v>44946.5</v>
      </c>
      <c r="I4" s="3">
        <f t="shared" si="6"/>
        <v>2643.91176470588</v>
      </c>
      <c r="J4" t="s">
        <v>38</v>
      </c>
      <c r="K4" t="s">
        <v>9</v>
      </c>
      <c r="L4" s="3">
        <v>50000</v>
      </c>
      <c r="M4" t="str">
        <f t="shared" si="7"/>
        <v>YES</v>
      </c>
      <c r="N4" t="str">
        <f t="shared" si="8"/>
        <v>FD08MTGGRE003</v>
      </c>
    </row>
    <row r="5" spans="1:14">
      <c r="A5" t="s">
        <v>39</v>
      </c>
      <c r="B5" t="str">
        <f t="shared" si="0"/>
        <v>FD</v>
      </c>
      <c r="C5" t="str">
        <f t="shared" si="1"/>
        <v>FORD</v>
      </c>
      <c r="D5" t="str">
        <f t="shared" si="2"/>
        <v>MTG</v>
      </c>
      <c r="E5" t="str">
        <f t="shared" si="3"/>
        <v>MUSTANG</v>
      </c>
      <c r="F5" t="str">
        <f t="shared" si="4"/>
        <v>08</v>
      </c>
      <c r="G5">
        <f t="shared" si="5"/>
        <v>17</v>
      </c>
      <c r="H5" s="3">
        <v>37558.8</v>
      </c>
      <c r="I5" s="3">
        <f t="shared" si="6"/>
        <v>2209.34117647059</v>
      </c>
      <c r="J5" t="s">
        <v>34</v>
      </c>
      <c r="K5" t="s">
        <v>8</v>
      </c>
      <c r="L5" s="3">
        <v>50000</v>
      </c>
      <c r="M5" t="str">
        <f t="shared" si="7"/>
        <v>YES</v>
      </c>
      <c r="N5" t="str">
        <f t="shared" si="8"/>
        <v>FD08MTGBLA004</v>
      </c>
    </row>
    <row r="6" spans="1:14">
      <c r="A6" t="s">
        <v>40</v>
      </c>
      <c r="B6" t="str">
        <f t="shared" si="0"/>
        <v>FD</v>
      </c>
      <c r="C6" t="str">
        <f t="shared" si="1"/>
        <v>FORD</v>
      </c>
      <c r="D6" t="str">
        <f t="shared" si="2"/>
        <v>MTG</v>
      </c>
      <c r="E6" t="str">
        <f t="shared" si="3"/>
        <v>MUSTANG</v>
      </c>
      <c r="F6" t="str">
        <f t="shared" si="4"/>
        <v>08</v>
      </c>
      <c r="G6">
        <f t="shared" si="5"/>
        <v>17</v>
      </c>
      <c r="H6" s="3">
        <v>36438.5</v>
      </c>
      <c r="I6" s="3">
        <f t="shared" si="6"/>
        <v>2143.44117647059</v>
      </c>
      <c r="J6" t="s">
        <v>36</v>
      </c>
      <c r="K6" t="s">
        <v>14</v>
      </c>
      <c r="L6" s="3">
        <v>50000</v>
      </c>
      <c r="M6" t="str">
        <f t="shared" si="7"/>
        <v>YES</v>
      </c>
      <c r="N6" t="str">
        <f t="shared" si="8"/>
        <v>FD08MTGWHI005</v>
      </c>
    </row>
    <row r="7" spans="1:14">
      <c r="A7" t="s">
        <v>41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t="str">
        <f t="shared" si="4"/>
        <v>06</v>
      </c>
      <c r="G7">
        <f t="shared" si="5"/>
        <v>19</v>
      </c>
      <c r="H7" s="3">
        <v>46311.4</v>
      </c>
      <c r="I7" s="3">
        <f t="shared" si="6"/>
        <v>2437.44210526316</v>
      </c>
      <c r="J7" t="s">
        <v>38</v>
      </c>
      <c r="K7" t="s">
        <v>4</v>
      </c>
      <c r="L7" s="3">
        <v>75000</v>
      </c>
      <c r="M7" t="str">
        <f t="shared" si="7"/>
        <v>YES</v>
      </c>
      <c r="N7" t="str">
        <f t="shared" si="8"/>
        <v>FD06FCSGRE006</v>
      </c>
    </row>
    <row r="8" spans="1:14">
      <c r="A8" t="s">
        <v>42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>FOCUS</v>
      </c>
      <c r="F8" t="str">
        <f t="shared" si="4"/>
        <v>06</v>
      </c>
      <c r="G8">
        <f t="shared" si="5"/>
        <v>19</v>
      </c>
      <c r="H8" s="3">
        <v>52229.5</v>
      </c>
      <c r="I8" s="3">
        <f t="shared" si="6"/>
        <v>2748.92105263158</v>
      </c>
      <c r="J8" t="s">
        <v>38</v>
      </c>
      <c r="K8" t="s">
        <v>9</v>
      </c>
      <c r="L8" s="3">
        <v>75000</v>
      </c>
      <c r="M8" t="str">
        <f t="shared" si="7"/>
        <v>YES</v>
      </c>
      <c r="N8" t="str">
        <f t="shared" si="8"/>
        <v>FD06FCSGRE007</v>
      </c>
    </row>
    <row r="9" spans="1:14">
      <c r="A9" t="s">
        <v>43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E9" t="str">
        <f t="shared" si="3"/>
        <v>FOCUS</v>
      </c>
      <c r="F9" t="str">
        <f t="shared" si="4"/>
        <v>09</v>
      </c>
      <c r="G9">
        <f t="shared" si="5"/>
        <v>16</v>
      </c>
      <c r="H9" s="3">
        <v>35137</v>
      </c>
      <c r="I9" s="3">
        <f t="shared" si="6"/>
        <v>2196.0625</v>
      </c>
      <c r="J9" t="s">
        <v>34</v>
      </c>
      <c r="K9" t="s">
        <v>6</v>
      </c>
      <c r="L9" s="3">
        <v>75000</v>
      </c>
      <c r="M9" t="str">
        <f t="shared" si="7"/>
        <v>YES</v>
      </c>
      <c r="N9" t="str">
        <f t="shared" si="8"/>
        <v>FD09FCSBLA008</v>
      </c>
    </row>
    <row r="10" spans="1:14">
      <c r="A10" t="s">
        <v>44</v>
      </c>
      <c r="B10" t="str">
        <f t="shared" si="0"/>
        <v>FD</v>
      </c>
      <c r="C10" t="str">
        <f t="shared" si="1"/>
        <v>FORD</v>
      </c>
      <c r="D10" t="str">
        <f t="shared" si="2"/>
        <v>FCS</v>
      </c>
      <c r="E10" t="str">
        <f t="shared" si="3"/>
        <v>FOCUS</v>
      </c>
      <c r="F10" t="str">
        <f t="shared" si="4"/>
        <v>13</v>
      </c>
      <c r="G10">
        <f t="shared" si="5"/>
        <v>12</v>
      </c>
      <c r="H10" s="3">
        <v>27637.1</v>
      </c>
      <c r="I10" s="3">
        <f t="shared" si="6"/>
        <v>2303.09166666667</v>
      </c>
      <c r="J10" t="s">
        <v>34</v>
      </c>
      <c r="K10" t="s">
        <v>14</v>
      </c>
      <c r="L10" s="3">
        <v>75000</v>
      </c>
      <c r="M10" t="str">
        <f t="shared" si="7"/>
        <v>YES</v>
      </c>
      <c r="N10" t="str">
        <f t="shared" si="8"/>
        <v>FD13FCSBLA009</v>
      </c>
    </row>
    <row r="11" spans="1:14">
      <c r="A11" t="s">
        <v>45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E11" t="str">
        <f t="shared" si="3"/>
        <v>FOCUS</v>
      </c>
      <c r="F11" t="str">
        <f t="shared" si="4"/>
        <v>13</v>
      </c>
      <c r="G11">
        <f t="shared" si="5"/>
        <v>12</v>
      </c>
      <c r="H11" s="3">
        <v>27534.8</v>
      </c>
      <c r="I11" s="3">
        <f t="shared" si="6"/>
        <v>2294.56666666667</v>
      </c>
      <c r="J11" t="s">
        <v>36</v>
      </c>
      <c r="K11" t="s">
        <v>11</v>
      </c>
      <c r="L11" s="3">
        <v>75000</v>
      </c>
      <c r="M11" t="str">
        <f t="shared" si="7"/>
        <v>YES</v>
      </c>
      <c r="N11" t="str">
        <f t="shared" si="8"/>
        <v>FD13FCSWHI010</v>
      </c>
    </row>
    <row r="12" spans="1:14">
      <c r="A12" t="s">
        <v>46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12</v>
      </c>
      <c r="G12">
        <f t="shared" si="5"/>
        <v>13</v>
      </c>
      <c r="H12" s="3">
        <v>19341.7</v>
      </c>
      <c r="I12" s="3">
        <f t="shared" si="6"/>
        <v>1487.82307692308</v>
      </c>
      <c r="J12" t="s">
        <v>36</v>
      </c>
      <c r="K12" t="s">
        <v>18</v>
      </c>
      <c r="L12" s="3">
        <v>75000</v>
      </c>
      <c r="M12" t="str">
        <f t="shared" si="7"/>
        <v>YES</v>
      </c>
      <c r="N12" t="str">
        <f t="shared" si="8"/>
        <v>FD12FCSWHI011</v>
      </c>
    </row>
    <row r="13" spans="1:14">
      <c r="A13" t="s">
        <v>47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t="str">
        <f t="shared" si="4"/>
        <v>13</v>
      </c>
      <c r="G13">
        <f t="shared" si="5"/>
        <v>12</v>
      </c>
      <c r="H13" s="3">
        <v>22521.6</v>
      </c>
      <c r="I13" s="3">
        <f t="shared" si="6"/>
        <v>1876.8</v>
      </c>
      <c r="J13" t="s">
        <v>34</v>
      </c>
      <c r="K13" t="s">
        <v>17</v>
      </c>
      <c r="L13" s="3">
        <v>75000</v>
      </c>
      <c r="M13" t="str">
        <f t="shared" si="7"/>
        <v>YES</v>
      </c>
      <c r="N13" t="str">
        <f t="shared" si="8"/>
        <v>FD13FCSBLA012</v>
      </c>
    </row>
    <row r="14" spans="1:14">
      <c r="A14" t="s">
        <v>48</v>
      </c>
      <c r="B14" t="str">
        <f t="shared" si="0"/>
        <v>FD</v>
      </c>
      <c r="C14" t="str">
        <f t="shared" si="1"/>
        <v>FORD</v>
      </c>
      <c r="D14" t="str">
        <f t="shared" si="2"/>
        <v>FCS</v>
      </c>
      <c r="E14" t="str">
        <f t="shared" si="3"/>
        <v>FOCUS</v>
      </c>
      <c r="F14" t="str">
        <f t="shared" si="4"/>
        <v>13</v>
      </c>
      <c r="G14">
        <f t="shared" si="5"/>
        <v>12</v>
      </c>
      <c r="H14" s="3">
        <v>13682.9</v>
      </c>
      <c r="I14" s="3">
        <f t="shared" si="6"/>
        <v>1140.24166666667</v>
      </c>
      <c r="J14" t="s">
        <v>34</v>
      </c>
      <c r="K14" t="s">
        <v>12</v>
      </c>
      <c r="L14" s="3">
        <v>75000</v>
      </c>
      <c r="M14" t="str">
        <f t="shared" si="7"/>
        <v>YES</v>
      </c>
      <c r="N14" t="str">
        <f t="shared" si="8"/>
        <v>FD13FCSBLA013</v>
      </c>
    </row>
    <row r="15" spans="1:14">
      <c r="A15" t="s">
        <v>49</v>
      </c>
      <c r="B15" t="str">
        <f t="shared" si="0"/>
        <v>GM</v>
      </c>
      <c r="C15" t="str">
        <f t="shared" si="1"/>
        <v>GENERAL MOTORS</v>
      </c>
      <c r="D15" t="str">
        <f t="shared" si="2"/>
        <v>CMR</v>
      </c>
      <c r="E15" t="str">
        <f t="shared" si="3"/>
        <v>CAMERO</v>
      </c>
      <c r="F15" t="str">
        <f t="shared" si="4"/>
        <v>09</v>
      </c>
      <c r="G15">
        <f t="shared" si="5"/>
        <v>16</v>
      </c>
      <c r="H15" s="3">
        <v>28464.8</v>
      </c>
      <c r="I15" s="3">
        <f t="shared" si="6"/>
        <v>1779.05</v>
      </c>
      <c r="J15" t="s">
        <v>36</v>
      </c>
      <c r="K15" t="s">
        <v>13</v>
      </c>
      <c r="L15" s="3">
        <v>100000</v>
      </c>
      <c r="M15" t="str">
        <f t="shared" si="7"/>
        <v>YES</v>
      </c>
      <c r="N15" t="str">
        <f t="shared" si="8"/>
        <v>GM09CMRWHI014</v>
      </c>
    </row>
    <row r="16" spans="1:14">
      <c r="A16" t="s">
        <v>50</v>
      </c>
      <c r="B16" t="str">
        <f t="shared" si="0"/>
        <v>GM</v>
      </c>
      <c r="C16" t="str">
        <f t="shared" si="1"/>
        <v>GENERAL MOTORS</v>
      </c>
      <c r="D16" t="str">
        <f t="shared" si="2"/>
        <v>CMR</v>
      </c>
      <c r="E16" t="str">
        <f t="shared" si="3"/>
        <v>CAMERO</v>
      </c>
      <c r="F16" t="str">
        <f t="shared" si="4"/>
        <v>12</v>
      </c>
      <c r="G16">
        <f t="shared" si="5"/>
        <v>13</v>
      </c>
      <c r="H16" s="3">
        <v>19421.1</v>
      </c>
      <c r="I16" s="3">
        <f t="shared" si="6"/>
        <v>1493.93076923077</v>
      </c>
      <c r="J16" t="s">
        <v>34</v>
      </c>
      <c r="K16" t="s">
        <v>2</v>
      </c>
      <c r="L16" s="3">
        <v>100000</v>
      </c>
      <c r="M16" t="str">
        <f t="shared" si="7"/>
        <v>YES</v>
      </c>
      <c r="N16" t="str">
        <f t="shared" si="8"/>
        <v>GM12CMRBLA015</v>
      </c>
    </row>
    <row r="17" spans="1:14">
      <c r="A17" t="s">
        <v>51</v>
      </c>
      <c r="B17" t="str">
        <f t="shared" si="0"/>
        <v>GM</v>
      </c>
      <c r="C17" t="str">
        <f t="shared" si="1"/>
        <v>GENERAL MOTORS</v>
      </c>
      <c r="D17" t="str">
        <f t="shared" si="2"/>
        <v>CMR</v>
      </c>
      <c r="E17" t="str">
        <f t="shared" si="3"/>
        <v>CAMERO</v>
      </c>
      <c r="F17" t="str">
        <f t="shared" si="4"/>
        <v>14</v>
      </c>
      <c r="G17">
        <f t="shared" si="5"/>
        <v>11</v>
      </c>
      <c r="H17" s="3">
        <v>14289.6</v>
      </c>
      <c r="I17" s="3">
        <f t="shared" si="6"/>
        <v>1299.05454545455</v>
      </c>
      <c r="J17" t="s">
        <v>36</v>
      </c>
      <c r="K17" t="s">
        <v>16</v>
      </c>
      <c r="L17" s="3">
        <v>100000</v>
      </c>
      <c r="M17" t="str">
        <f t="shared" si="7"/>
        <v>YES</v>
      </c>
      <c r="N17" t="str">
        <f t="shared" si="8"/>
        <v>GM14CMRWHI016</v>
      </c>
    </row>
    <row r="18" spans="1:14">
      <c r="A18" t="s">
        <v>52</v>
      </c>
      <c r="B18" t="str">
        <f t="shared" si="0"/>
        <v>GM</v>
      </c>
      <c r="C18" t="str">
        <f t="shared" si="1"/>
        <v>GENERAL MOTORS</v>
      </c>
      <c r="D18" t="str">
        <f t="shared" si="2"/>
        <v>SLV</v>
      </c>
      <c r="E18" t="str">
        <f t="shared" si="3"/>
        <v>SILVEREDO</v>
      </c>
      <c r="F18" t="str">
        <f t="shared" si="4"/>
        <v>10</v>
      </c>
      <c r="G18">
        <f t="shared" si="5"/>
        <v>15</v>
      </c>
      <c r="H18" s="3">
        <v>31144.4</v>
      </c>
      <c r="I18" s="3">
        <f t="shared" si="6"/>
        <v>2076.29333333333</v>
      </c>
      <c r="J18" t="s">
        <v>34</v>
      </c>
      <c r="K18" t="s">
        <v>7</v>
      </c>
      <c r="L18" s="3">
        <v>100000</v>
      </c>
      <c r="M18" t="str">
        <f t="shared" si="7"/>
        <v>YES</v>
      </c>
      <c r="N18" t="str">
        <f t="shared" si="8"/>
        <v>GM10SLVBLA017</v>
      </c>
    </row>
    <row r="19" spans="1:14">
      <c r="A19" t="s">
        <v>53</v>
      </c>
      <c r="B19" t="str">
        <f t="shared" si="0"/>
        <v>GM</v>
      </c>
      <c r="C19" t="str">
        <f t="shared" si="1"/>
        <v>GENERAL MOTORS</v>
      </c>
      <c r="D19" t="str">
        <f t="shared" si="2"/>
        <v>SLV</v>
      </c>
      <c r="E19" t="str">
        <f t="shared" si="3"/>
        <v>SILVEREDO</v>
      </c>
      <c r="F19" t="str">
        <f t="shared" si="4"/>
        <v>98</v>
      </c>
      <c r="G19">
        <f t="shared" si="5"/>
        <v>27</v>
      </c>
      <c r="H19" s="3">
        <v>83162.7</v>
      </c>
      <c r="I19" s="3">
        <f t="shared" si="6"/>
        <v>3080.1</v>
      </c>
      <c r="J19" t="s">
        <v>34</v>
      </c>
      <c r="K19" t="s">
        <v>13</v>
      </c>
      <c r="L19" s="3">
        <v>100000</v>
      </c>
      <c r="M19" t="str">
        <f t="shared" si="7"/>
        <v>YES</v>
      </c>
      <c r="N19" t="str">
        <f t="shared" si="8"/>
        <v>GM98SLVBLA018</v>
      </c>
    </row>
    <row r="20" spans="1:14">
      <c r="A20" t="s">
        <v>54</v>
      </c>
      <c r="B20" t="str">
        <f t="shared" si="0"/>
        <v>GM</v>
      </c>
      <c r="C20" t="str">
        <f t="shared" si="1"/>
        <v>GENERAL MOTORS</v>
      </c>
      <c r="D20" t="str">
        <f t="shared" si="2"/>
        <v>SLV</v>
      </c>
      <c r="E20" t="str">
        <f t="shared" si="3"/>
        <v>SILVEREDO</v>
      </c>
      <c r="F20" t="str">
        <f t="shared" si="4"/>
        <v>00</v>
      </c>
      <c r="G20">
        <f t="shared" si="5"/>
        <v>25</v>
      </c>
      <c r="H20" s="3">
        <v>80685.8</v>
      </c>
      <c r="I20" s="3">
        <f t="shared" si="6"/>
        <v>3227.432</v>
      </c>
      <c r="J20" t="s">
        <v>55</v>
      </c>
      <c r="K20" t="s">
        <v>17</v>
      </c>
      <c r="L20" s="3">
        <v>100000</v>
      </c>
      <c r="M20" t="str">
        <f t="shared" si="7"/>
        <v>YES</v>
      </c>
      <c r="N20" t="str">
        <f t="shared" si="8"/>
        <v>GM00SLVBLU019</v>
      </c>
    </row>
    <row r="21" spans="1:14">
      <c r="A21" t="s">
        <v>56</v>
      </c>
      <c r="B21" t="str">
        <f t="shared" si="0"/>
        <v>TY</v>
      </c>
      <c r="C21" t="str">
        <f t="shared" si="1"/>
        <v>TOYOTA</v>
      </c>
      <c r="D21" t="str">
        <f t="shared" si="2"/>
        <v>CAM</v>
      </c>
      <c r="E21" t="str">
        <f t="shared" si="3"/>
        <v>CAMREY</v>
      </c>
      <c r="F21" t="str">
        <f t="shared" si="4"/>
        <v>96</v>
      </c>
      <c r="G21">
        <f t="shared" si="5"/>
        <v>29</v>
      </c>
      <c r="H21" s="3">
        <v>114660.6</v>
      </c>
      <c r="I21" s="3">
        <f t="shared" si="6"/>
        <v>3953.81379310345</v>
      </c>
      <c r="J21" t="s">
        <v>38</v>
      </c>
      <c r="K21" t="s">
        <v>3</v>
      </c>
      <c r="L21" s="3">
        <v>100000</v>
      </c>
      <c r="M21" t="str">
        <f t="shared" si="7"/>
        <v>NOT COVERED</v>
      </c>
      <c r="N21" t="str">
        <f t="shared" si="8"/>
        <v>TY96CAMGRE020</v>
      </c>
    </row>
    <row r="22" spans="1:14">
      <c r="A22" t="s">
        <v>57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E22" t="str">
        <f t="shared" si="3"/>
        <v>CAMREY</v>
      </c>
      <c r="F22" t="str">
        <f t="shared" si="4"/>
        <v>98</v>
      </c>
      <c r="G22">
        <f t="shared" si="5"/>
        <v>27</v>
      </c>
      <c r="H22" s="3">
        <v>93382.6</v>
      </c>
      <c r="I22" s="3">
        <f t="shared" si="6"/>
        <v>3458.61481481481</v>
      </c>
      <c r="J22" t="s">
        <v>34</v>
      </c>
      <c r="K22" t="s">
        <v>15</v>
      </c>
      <c r="L22" s="3">
        <v>100000</v>
      </c>
      <c r="M22" t="str">
        <f t="shared" si="7"/>
        <v>YES</v>
      </c>
      <c r="N22" t="str">
        <f t="shared" si="8"/>
        <v>TY98CAMBLA021</v>
      </c>
    </row>
    <row r="23" spans="1:14">
      <c r="A23" t="s">
        <v>58</v>
      </c>
      <c r="B23" t="str">
        <f t="shared" si="0"/>
        <v>TY</v>
      </c>
      <c r="C23" t="str">
        <f t="shared" si="1"/>
        <v>TOYOTA</v>
      </c>
      <c r="D23" t="str">
        <f t="shared" si="2"/>
        <v>CAM</v>
      </c>
      <c r="E23" t="str">
        <f t="shared" si="3"/>
        <v>CAMREY</v>
      </c>
      <c r="F23" t="str">
        <f t="shared" si="4"/>
        <v>00</v>
      </c>
      <c r="G23">
        <f t="shared" si="5"/>
        <v>25</v>
      </c>
      <c r="H23" s="3">
        <v>85928</v>
      </c>
      <c r="I23" s="3">
        <f t="shared" si="6"/>
        <v>3437.12</v>
      </c>
      <c r="J23" t="s">
        <v>38</v>
      </c>
      <c r="K23" t="s">
        <v>4</v>
      </c>
      <c r="L23" s="3">
        <v>100000</v>
      </c>
      <c r="M23" t="str">
        <f t="shared" si="7"/>
        <v>YES</v>
      </c>
      <c r="N23" t="str">
        <f t="shared" si="8"/>
        <v>TY00CAMGRE022</v>
      </c>
    </row>
    <row r="24" spans="1:14">
      <c r="A24" t="s">
        <v>59</v>
      </c>
      <c r="B24" t="str">
        <f t="shared" si="0"/>
        <v>TY</v>
      </c>
      <c r="C24" t="str">
        <f t="shared" si="1"/>
        <v>TOYOTA</v>
      </c>
      <c r="D24" t="str">
        <f t="shared" si="2"/>
        <v>CAM</v>
      </c>
      <c r="E24" t="str">
        <f t="shared" si="3"/>
        <v>CAMREY</v>
      </c>
      <c r="F24" t="str">
        <f t="shared" si="4"/>
        <v>02</v>
      </c>
      <c r="G24">
        <f t="shared" si="5"/>
        <v>23</v>
      </c>
      <c r="H24" s="3">
        <v>67829.1</v>
      </c>
      <c r="I24" s="3">
        <f t="shared" si="6"/>
        <v>2949.09130434783</v>
      </c>
      <c r="J24" t="s">
        <v>34</v>
      </c>
      <c r="K24" t="s">
        <v>14</v>
      </c>
      <c r="L24" s="3">
        <v>100000</v>
      </c>
      <c r="M24" t="str">
        <f t="shared" si="7"/>
        <v>YES</v>
      </c>
      <c r="N24" t="str">
        <f t="shared" si="8"/>
        <v>TY02CAMBLA023</v>
      </c>
    </row>
    <row r="25" spans="1:14">
      <c r="A25" t="s">
        <v>60</v>
      </c>
      <c r="B25" t="str">
        <f t="shared" si="0"/>
        <v>TY</v>
      </c>
      <c r="C25" t="str">
        <f t="shared" si="1"/>
        <v>TOYOTA</v>
      </c>
      <c r="D25" t="str">
        <f t="shared" si="2"/>
        <v>CAM</v>
      </c>
      <c r="E25" t="str">
        <f t="shared" si="3"/>
        <v>CAMREY</v>
      </c>
      <c r="F25" t="str">
        <f t="shared" si="4"/>
        <v>09</v>
      </c>
      <c r="G25">
        <f t="shared" si="5"/>
        <v>16</v>
      </c>
      <c r="H25" s="3">
        <v>48114.2</v>
      </c>
      <c r="I25" s="3">
        <f t="shared" si="6"/>
        <v>3007.1375</v>
      </c>
      <c r="J25" t="s">
        <v>36</v>
      </c>
      <c r="K25" t="s">
        <v>6</v>
      </c>
      <c r="L25" s="3">
        <v>100000</v>
      </c>
      <c r="M25" t="str">
        <f t="shared" si="7"/>
        <v>YES</v>
      </c>
      <c r="N25" t="str">
        <f t="shared" si="8"/>
        <v>TY09CAMWHI024</v>
      </c>
    </row>
    <row r="26" spans="1:14">
      <c r="A26" t="s">
        <v>61</v>
      </c>
      <c r="B26" t="str">
        <f t="shared" si="0"/>
        <v>TY</v>
      </c>
      <c r="C26" t="str">
        <f t="shared" si="1"/>
        <v>TOYOTA</v>
      </c>
      <c r="D26" t="str">
        <f t="shared" si="2"/>
        <v>COR</v>
      </c>
      <c r="E26" t="str">
        <f t="shared" si="3"/>
        <v>COROLLA</v>
      </c>
      <c r="F26" t="str">
        <f t="shared" si="4"/>
        <v>02</v>
      </c>
      <c r="G26">
        <f t="shared" si="5"/>
        <v>23</v>
      </c>
      <c r="H26" s="3">
        <v>64467.4</v>
      </c>
      <c r="I26" s="3">
        <f t="shared" si="6"/>
        <v>2802.93043478261</v>
      </c>
      <c r="J26" t="s">
        <v>62</v>
      </c>
      <c r="K26" t="s">
        <v>5</v>
      </c>
      <c r="L26" s="3">
        <v>100000</v>
      </c>
      <c r="M26" t="str">
        <f t="shared" si="7"/>
        <v>YES</v>
      </c>
      <c r="N26" t="str">
        <f t="shared" si="8"/>
        <v>TY02CORRED025</v>
      </c>
    </row>
    <row r="27" spans="1:14">
      <c r="A27" t="s">
        <v>63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E27" t="str">
        <f t="shared" si="3"/>
        <v>COROLLA</v>
      </c>
      <c r="F27" t="str">
        <f t="shared" si="4"/>
        <v>03</v>
      </c>
      <c r="G27">
        <f t="shared" si="5"/>
        <v>22</v>
      </c>
      <c r="H27" s="3">
        <v>73444.4</v>
      </c>
      <c r="I27" s="3">
        <f t="shared" si="6"/>
        <v>3338.38181818182</v>
      </c>
      <c r="J27" t="s">
        <v>34</v>
      </c>
      <c r="K27" t="s">
        <v>5</v>
      </c>
      <c r="L27" s="3">
        <v>100000</v>
      </c>
      <c r="M27" t="str">
        <f t="shared" si="7"/>
        <v>YES</v>
      </c>
      <c r="N27" t="str">
        <f t="shared" si="8"/>
        <v>TY03CORBLA026</v>
      </c>
    </row>
    <row r="28" spans="1:14">
      <c r="A28" t="s">
        <v>64</v>
      </c>
      <c r="B28" t="str">
        <f t="shared" si="0"/>
        <v>TY</v>
      </c>
      <c r="C28" t="str">
        <f t="shared" si="1"/>
        <v>TOYOTA</v>
      </c>
      <c r="D28" t="str">
        <f t="shared" si="2"/>
        <v>COR</v>
      </c>
      <c r="E28" t="str">
        <f t="shared" si="3"/>
        <v>COROLLA</v>
      </c>
      <c r="F28" t="str">
        <f t="shared" si="4"/>
        <v>14</v>
      </c>
      <c r="G28">
        <f t="shared" si="5"/>
        <v>11</v>
      </c>
      <c r="H28" s="3">
        <v>17556.3</v>
      </c>
      <c r="I28" s="3">
        <f t="shared" si="6"/>
        <v>1596.02727272727</v>
      </c>
      <c r="J28" t="s">
        <v>55</v>
      </c>
      <c r="K28" t="s">
        <v>11</v>
      </c>
      <c r="L28" s="3">
        <v>100000</v>
      </c>
      <c r="M28" t="str">
        <f t="shared" si="7"/>
        <v>YES</v>
      </c>
      <c r="N28" t="str">
        <f t="shared" si="8"/>
        <v>TY14CORBLU027</v>
      </c>
    </row>
    <row r="29" spans="1:14">
      <c r="A29" t="s">
        <v>65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COROLLA</v>
      </c>
      <c r="F29" t="str">
        <f t="shared" si="4"/>
        <v>12</v>
      </c>
      <c r="G29">
        <f t="shared" si="5"/>
        <v>13</v>
      </c>
      <c r="H29" s="3">
        <v>29601.9</v>
      </c>
      <c r="I29" s="3">
        <f t="shared" si="6"/>
        <v>2277.06923076923</v>
      </c>
      <c r="J29" t="s">
        <v>34</v>
      </c>
      <c r="K29" t="s">
        <v>13</v>
      </c>
      <c r="L29" s="3">
        <v>100000</v>
      </c>
      <c r="M29" t="str">
        <f t="shared" si="7"/>
        <v>YES</v>
      </c>
      <c r="N29" t="str">
        <f t="shared" si="8"/>
        <v>TY12CORBLA028</v>
      </c>
    </row>
    <row r="30" spans="1:14">
      <c r="A30" t="s">
        <v>66</v>
      </c>
      <c r="B30" t="str">
        <f t="shared" si="0"/>
        <v>TY</v>
      </c>
      <c r="C30" t="str">
        <f t="shared" si="1"/>
        <v>TOYOTA</v>
      </c>
      <c r="D30" t="str">
        <f t="shared" si="2"/>
        <v>CAM</v>
      </c>
      <c r="E30" t="str">
        <f t="shared" si="3"/>
        <v>CAMREY</v>
      </c>
      <c r="F30" t="str">
        <f t="shared" si="4"/>
        <v>12</v>
      </c>
      <c r="G30">
        <f t="shared" si="5"/>
        <v>13</v>
      </c>
      <c r="H30" s="3">
        <v>22128.2</v>
      </c>
      <c r="I30" s="3">
        <f t="shared" si="6"/>
        <v>1702.16923076923</v>
      </c>
      <c r="J30" t="s">
        <v>55</v>
      </c>
      <c r="K30" t="s">
        <v>3</v>
      </c>
      <c r="L30" s="3">
        <v>100000</v>
      </c>
      <c r="M30" t="str">
        <f t="shared" si="7"/>
        <v>YES</v>
      </c>
      <c r="N30" t="str">
        <f t="shared" si="8"/>
        <v>TY12CAMBLU029</v>
      </c>
    </row>
    <row r="31" spans="1:14">
      <c r="A31" t="s">
        <v>67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E31" t="str">
        <f t="shared" si="3"/>
        <v>CIVIC</v>
      </c>
      <c r="F31" t="str">
        <f t="shared" si="4"/>
        <v>99</v>
      </c>
      <c r="G31">
        <f t="shared" si="5"/>
        <v>26</v>
      </c>
      <c r="H31" s="3">
        <v>82374</v>
      </c>
      <c r="I31" s="3">
        <f t="shared" si="6"/>
        <v>3168.23076923077</v>
      </c>
      <c r="J31" t="s">
        <v>36</v>
      </c>
      <c r="K31" t="s">
        <v>12</v>
      </c>
      <c r="L31" s="3">
        <v>75000</v>
      </c>
      <c r="M31" t="str">
        <f t="shared" si="7"/>
        <v>NOT COVERED</v>
      </c>
      <c r="N31" t="str">
        <f t="shared" si="8"/>
        <v>HO99CIVWHI030</v>
      </c>
    </row>
    <row r="32" spans="1:14">
      <c r="A32" t="s">
        <v>68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E32" t="str">
        <f t="shared" si="3"/>
        <v>CIVIC</v>
      </c>
      <c r="F32" t="str">
        <f t="shared" si="4"/>
        <v>01</v>
      </c>
      <c r="G32">
        <f t="shared" si="5"/>
        <v>24</v>
      </c>
      <c r="H32" s="3">
        <v>69891.9</v>
      </c>
      <c r="I32" s="3">
        <f t="shared" si="6"/>
        <v>2912.1625</v>
      </c>
      <c r="J32" t="s">
        <v>55</v>
      </c>
      <c r="K32" t="s">
        <v>8</v>
      </c>
      <c r="L32" s="3">
        <v>75000</v>
      </c>
      <c r="M32" t="str">
        <f t="shared" si="7"/>
        <v>YES</v>
      </c>
      <c r="N32" t="str">
        <f t="shared" si="8"/>
        <v>HO01CIVBLU031</v>
      </c>
    </row>
    <row r="33" spans="1:14">
      <c r="A33" t="s">
        <v>69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E33" t="str">
        <f t="shared" si="3"/>
        <v>CIVIC</v>
      </c>
      <c r="F33" t="str">
        <f t="shared" si="4"/>
        <v>10</v>
      </c>
      <c r="G33">
        <f t="shared" si="5"/>
        <v>15</v>
      </c>
      <c r="H33" s="3">
        <v>22573</v>
      </c>
      <c r="I33" s="3">
        <f t="shared" si="6"/>
        <v>1504.86666666667</v>
      </c>
      <c r="J33" t="s">
        <v>55</v>
      </c>
      <c r="K33" t="s">
        <v>16</v>
      </c>
      <c r="L33" s="3">
        <v>75000</v>
      </c>
      <c r="M33" t="str">
        <f t="shared" si="7"/>
        <v>YES</v>
      </c>
      <c r="N33" t="str">
        <f t="shared" si="8"/>
        <v>HO10CIVBLU032</v>
      </c>
    </row>
    <row r="34" spans="1:14">
      <c r="A34" t="s">
        <v>70</v>
      </c>
      <c r="B34" t="str">
        <f t="shared" si="0"/>
        <v>HO</v>
      </c>
      <c r="C34" t="str">
        <f t="shared" si="1"/>
        <v>HONDA</v>
      </c>
      <c r="D34" t="str">
        <f t="shared" si="2"/>
        <v>CIV</v>
      </c>
      <c r="E34" t="str">
        <f t="shared" si="3"/>
        <v>CIVIC</v>
      </c>
      <c r="F34" t="str">
        <f t="shared" si="4"/>
        <v>10</v>
      </c>
      <c r="G34">
        <f t="shared" si="5"/>
        <v>15</v>
      </c>
      <c r="H34" s="3">
        <v>33477.2</v>
      </c>
      <c r="I34" s="3">
        <f t="shared" si="6"/>
        <v>2231.81333333333</v>
      </c>
      <c r="J34" t="s">
        <v>34</v>
      </c>
      <c r="K34" t="s">
        <v>15</v>
      </c>
      <c r="L34" s="3">
        <v>75000</v>
      </c>
      <c r="M34" t="str">
        <f t="shared" si="7"/>
        <v>YES</v>
      </c>
      <c r="N34" t="str">
        <f t="shared" si="8"/>
        <v>HO10CIVBLA033</v>
      </c>
    </row>
    <row r="35" spans="1:14">
      <c r="A35" t="s">
        <v>71</v>
      </c>
      <c r="B35" t="str">
        <f t="shared" ref="B35:B53" si="9">LEFT(A35,2)</f>
        <v>HO</v>
      </c>
      <c r="C35" t="str">
        <f t="shared" ref="C35:C53" si="10">VLOOKUP(B35,B$57:C$62,2)</f>
        <v>HONDA</v>
      </c>
      <c r="D35" t="str">
        <f t="shared" ref="D35:D53" si="11">MID(A35,5,3)</f>
        <v>CIV</v>
      </c>
      <c r="E35" t="str">
        <f t="shared" ref="E35:E53" si="12">VLOOKUP(D35,D$57:E$67,2)</f>
        <v>CIVIC</v>
      </c>
      <c r="F35" t="str">
        <f t="shared" ref="F35:F53" si="13">MID(A35,3,2)</f>
        <v>11</v>
      </c>
      <c r="G35">
        <f t="shared" ref="G35:G53" si="14">IF(25-F35&lt;0,100-F35+25,25-F35)</f>
        <v>14</v>
      </c>
      <c r="H35" s="3">
        <v>30555.3</v>
      </c>
      <c r="I35" s="3">
        <f t="shared" ref="I35:I53" si="15">H35/G35</f>
        <v>2182.52142857143</v>
      </c>
      <c r="J35" t="s">
        <v>34</v>
      </c>
      <c r="K35" t="s">
        <v>9</v>
      </c>
      <c r="L35" s="3">
        <v>75000</v>
      </c>
      <c r="M35" t="str">
        <f t="shared" ref="M35:M53" si="16">IF(H35&lt;L35,"YES","NOT COVERED")</f>
        <v>YES</v>
      </c>
      <c r="N35" t="str">
        <f t="shared" ref="N35:N53" si="17">CONCATENATE(B35,F35,D35,UPPER(LEFT(J35,3)),RIGHT(A35,3))</f>
        <v>HO11CIVBLA034</v>
      </c>
    </row>
    <row r="36" spans="1:14">
      <c r="A36" t="s">
        <v>72</v>
      </c>
      <c r="B36" t="str">
        <f t="shared" si="9"/>
        <v>HO</v>
      </c>
      <c r="C36" t="str">
        <f t="shared" si="10"/>
        <v>HONDA</v>
      </c>
      <c r="D36" t="str">
        <f t="shared" si="11"/>
        <v>CIV</v>
      </c>
      <c r="E36" t="str">
        <f t="shared" si="12"/>
        <v>CIVIC</v>
      </c>
      <c r="F36" t="str">
        <f t="shared" si="13"/>
        <v>12</v>
      </c>
      <c r="G36">
        <f t="shared" si="14"/>
        <v>13</v>
      </c>
      <c r="H36" s="3">
        <v>24513.2</v>
      </c>
      <c r="I36" s="3">
        <f t="shared" si="15"/>
        <v>1885.63076923077</v>
      </c>
      <c r="J36" t="s">
        <v>34</v>
      </c>
      <c r="K36" t="s">
        <v>7</v>
      </c>
      <c r="L36" s="3">
        <v>75000</v>
      </c>
      <c r="M36" t="str">
        <f t="shared" si="16"/>
        <v>YES</v>
      </c>
      <c r="N36" t="str">
        <f t="shared" si="17"/>
        <v>HO12CIVBLA035</v>
      </c>
    </row>
    <row r="37" spans="1:14">
      <c r="A37" t="s">
        <v>73</v>
      </c>
      <c r="B37" t="str">
        <f t="shared" si="9"/>
        <v>HO</v>
      </c>
      <c r="C37" t="str">
        <f t="shared" si="10"/>
        <v>HONDA</v>
      </c>
      <c r="D37" t="str">
        <f t="shared" si="11"/>
        <v>CIV</v>
      </c>
      <c r="E37" t="str">
        <f t="shared" si="12"/>
        <v>CIVIC</v>
      </c>
      <c r="F37" t="str">
        <f t="shared" si="13"/>
        <v>13</v>
      </c>
      <c r="G37">
        <f t="shared" si="14"/>
        <v>12</v>
      </c>
      <c r="H37" s="3">
        <v>13867.6</v>
      </c>
      <c r="I37" s="3">
        <f t="shared" si="15"/>
        <v>1155.63333333333</v>
      </c>
      <c r="J37" t="s">
        <v>34</v>
      </c>
      <c r="K37" t="s">
        <v>3</v>
      </c>
      <c r="L37" s="3">
        <v>75000</v>
      </c>
      <c r="M37" t="str">
        <f t="shared" si="16"/>
        <v>YES</v>
      </c>
      <c r="N37" t="str">
        <f t="shared" si="17"/>
        <v>HO13CIVBLA036</v>
      </c>
    </row>
    <row r="38" spans="1:14">
      <c r="A38" t="s">
        <v>74</v>
      </c>
      <c r="B38" t="str">
        <f t="shared" si="9"/>
        <v>HO</v>
      </c>
      <c r="C38" t="str">
        <f t="shared" si="10"/>
        <v>HONDA</v>
      </c>
      <c r="D38" t="str">
        <f t="shared" si="11"/>
        <v>ODY</v>
      </c>
      <c r="E38" t="str">
        <f t="shared" si="12"/>
        <v>ODYSSEY</v>
      </c>
      <c r="F38" t="str">
        <f t="shared" si="13"/>
        <v>05</v>
      </c>
      <c r="G38">
        <f t="shared" si="14"/>
        <v>20</v>
      </c>
      <c r="H38" s="3">
        <v>60389.5</v>
      </c>
      <c r="I38" s="3">
        <f t="shared" si="15"/>
        <v>3019.475</v>
      </c>
      <c r="J38" t="s">
        <v>36</v>
      </c>
      <c r="K38" t="s">
        <v>6</v>
      </c>
      <c r="L38" s="3">
        <v>100000</v>
      </c>
      <c r="M38" t="str">
        <f t="shared" si="16"/>
        <v>YES</v>
      </c>
      <c r="N38" t="str">
        <f t="shared" si="17"/>
        <v>HO05ODYWHI037</v>
      </c>
    </row>
    <row r="39" spans="1:14">
      <c r="A39" t="s">
        <v>75</v>
      </c>
      <c r="B39" t="str">
        <f t="shared" si="9"/>
        <v>HO</v>
      </c>
      <c r="C39" t="str">
        <f t="shared" si="10"/>
        <v>HONDA</v>
      </c>
      <c r="D39" t="str">
        <f t="shared" si="11"/>
        <v>ODY</v>
      </c>
      <c r="E39" t="str">
        <f t="shared" si="12"/>
        <v>ODYSSEY</v>
      </c>
      <c r="F39" t="str">
        <f t="shared" si="13"/>
        <v>07</v>
      </c>
      <c r="G39">
        <f t="shared" si="14"/>
        <v>18</v>
      </c>
      <c r="H39" s="3">
        <v>50854.1</v>
      </c>
      <c r="I39" s="3">
        <f t="shared" si="15"/>
        <v>2825.22777777778</v>
      </c>
      <c r="J39" t="s">
        <v>34</v>
      </c>
      <c r="K39" t="s">
        <v>15</v>
      </c>
      <c r="L39" s="3">
        <v>100000</v>
      </c>
      <c r="M39" t="str">
        <f t="shared" si="16"/>
        <v>YES</v>
      </c>
      <c r="N39" t="str">
        <f t="shared" si="17"/>
        <v>HO07ODYBLA038</v>
      </c>
    </row>
    <row r="40" spans="1:14">
      <c r="A40" t="s">
        <v>76</v>
      </c>
      <c r="B40" t="str">
        <f t="shared" si="9"/>
        <v>HO</v>
      </c>
      <c r="C40" t="str">
        <f t="shared" si="10"/>
        <v>HONDA</v>
      </c>
      <c r="D40" t="str">
        <f t="shared" si="11"/>
        <v>ODY</v>
      </c>
      <c r="E40" t="str">
        <f t="shared" si="12"/>
        <v>ODYSSEY</v>
      </c>
      <c r="F40" t="str">
        <f t="shared" si="13"/>
        <v>08</v>
      </c>
      <c r="G40">
        <f t="shared" si="14"/>
        <v>17</v>
      </c>
      <c r="H40" s="3">
        <v>42504.6</v>
      </c>
      <c r="I40" s="3">
        <f t="shared" si="15"/>
        <v>2500.27058823529</v>
      </c>
      <c r="J40" t="s">
        <v>36</v>
      </c>
      <c r="K40" t="s">
        <v>12</v>
      </c>
      <c r="L40" s="3">
        <v>100000</v>
      </c>
      <c r="M40" t="str">
        <f t="shared" si="16"/>
        <v>YES</v>
      </c>
      <c r="N40" t="str">
        <f t="shared" si="17"/>
        <v>HO08ODYWHI039</v>
      </c>
    </row>
    <row r="41" spans="1:14">
      <c r="A41" t="s">
        <v>77</v>
      </c>
      <c r="B41" t="str">
        <f t="shared" si="9"/>
        <v>HO</v>
      </c>
      <c r="C41" t="str">
        <f t="shared" si="10"/>
        <v>HONDA</v>
      </c>
      <c r="D41" t="str">
        <f>MID(A41,6,3)</f>
        <v>ODY</v>
      </c>
      <c r="E41" t="str">
        <f t="shared" si="12"/>
        <v>ODYSSEY</v>
      </c>
      <c r="F41" t="str">
        <f t="shared" si="13"/>
        <v>01</v>
      </c>
      <c r="G41">
        <f t="shared" si="14"/>
        <v>24</v>
      </c>
      <c r="H41" s="3">
        <v>68658.9</v>
      </c>
      <c r="I41" s="3">
        <f t="shared" si="15"/>
        <v>2860.7875</v>
      </c>
      <c r="J41" t="s">
        <v>34</v>
      </c>
      <c r="K41" t="s">
        <v>14</v>
      </c>
      <c r="L41" s="3">
        <v>100000</v>
      </c>
      <c r="M41" t="str">
        <f t="shared" si="16"/>
        <v>YES</v>
      </c>
      <c r="N41" t="str">
        <f t="shared" si="17"/>
        <v>HO01ODYBLA040</v>
      </c>
    </row>
    <row r="42" spans="1:14">
      <c r="A42" t="s">
        <v>78</v>
      </c>
      <c r="B42" t="str">
        <f t="shared" si="9"/>
        <v>HO</v>
      </c>
      <c r="C42" t="str">
        <f t="shared" si="10"/>
        <v>HONDA</v>
      </c>
      <c r="D42" t="str">
        <f t="shared" si="11"/>
        <v>ODY</v>
      </c>
      <c r="E42" t="str">
        <f t="shared" si="12"/>
        <v>ODYSSEY</v>
      </c>
      <c r="F42" t="str">
        <f t="shared" si="13"/>
        <v>14</v>
      </c>
      <c r="G42">
        <f t="shared" si="14"/>
        <v>11</v>
      </c>
      <c r="H42" s="3">
        <v>3708.1</v>
      </c>
      <c r="I42" s="3">
        <f t="shared" si="15"/>
        <v>337.1</v>
      </c>
      <c r="J42" t="s">
        <v>34</v>
      </c>
      <c r="K42" t="s">
        <v>10</v>
      </c>
      <c r="L42" s="3">
        <v>100000</v>
      </c>
      <c r="M42" t="str">
        <f t="shared" si="16"/>
        <v>YES</v>
      </c>
      <c r="N42" t="str">
        <f t="shared" si="17"/>
        <v>HO14ODYBLA041</v>
      </c>
    </row>
    <row r="43" spans="1:14">
      <c r="A43" t="s">
        <v>79</v>
      </c>
      <c r="B43" t="str">
        <f t="shared" si="9"/>
        <v>CR</v>
      </c>
      <c r="C43" t="str">
        <f t="shared" si="10"/>
        <v>CHRYSLER</v>
      </c>
      <c r="D43" t="str">
        <f t="shared" si="11"/>
        <v>PTC</v>
      </c>
      <c r="E43" t="str">
        <f t="shared" si="12"/>
        <v>PT CRUISER</v>
      </c>
      <c r="F43" t="str">
        <f t="shared" si="13"/>
        <v>04</v>
      </c>
      <c r="G43">
        <f t="shared" si="14"/>
        <v>21</v>
      </c>
      <c r="H43" s="3">
        <v>64542</v>
      </c>
      <c r="I43" s="3">
        <f t="shared" si="15"/>
        <v>3073.42857142857</v>
      </c>
      <c r="J43" t="s">
        <v>55</v>
      </c>
      <c r="K43" t="s">
        <v>14</v>
      </c>
      <c r="L43" s="3">
        <v>75000</v>
      </c>
      <c r="M43" t="str">
        <f t="shared" si="16"/>
        <v>YES</v>
      </c>
      <c r="N43" t="str">
        <f t="shared" si="17"/>
        <v>CR04PTCBLU042</v>
      </c>
    </row>
    <row r="44" spans="1:14">
      <c r="A44" t="s">
        <v>80</v>
      </c>
      <c r="B44" t="str">
        <f t="shared" si="9"/>
        <v>CR</v>
      </c>
      <c r="C44" t="str">
        <f t="shared" si="10"/>
        <v>CHRYSLER</v>
      </c>
      <c r="D44" t="str">
        <f t="shared" si="11"/>
        <v>PTC</v>
      </c>
      <c r="E44" t="str">
        <f t="shared" si="12"/>
        <v>PT CRUISER</v>
      </c>
      <c r="F44" t="str">
        <f t="shared" si="13"/>
        <v>07</v>
      </c>
      <c r="G44">
        <f t="shared" si="14"/>
        <v>18</v>
      </c>
      <c r="H44" s="3">
        <v>42074.2</v>
      </c>
      <c r="I44" s="3">
        <f t="shared" si="15"/>
        <v>2337.45555555556</v>
      </c>
      <c r="J44" t="s">
        <v>38</v>
      </c>
      <c r="K44" t="s">
        <v>5</v>
      </c>
      <c r="L44" s="3">
        <v>75000</v>
      </c>
      <c r="M44" t="str">
        <f t="shared" si="16"/>
        <v>YES</v>
      </c>
      <c r="N44" t="str">
        <f t="shared" si="17"/>
        <v>CR07PTCGRE043</v>
      </c>
    </row>
    <row r="45" spans="1:14">
      <c r="A45" t="s">
        <v>81</v>
      </c>
      <c r="B45" t="str">
        <f t="shared" si="9"/>
        <v>CR</v>
      </c>
      <c r="C45" t="str">
        <f t="shared" si="10"/>
        <v>CHRYSLER</v>
      </c>
      <c r="D45" t="str">
        <f t="shared" si="11"/>
        <v>PTC</v>
      </c>
      <c r="E45" t="str">
        <f t="shared" si="12"/>
        <v>PT CRUISER</v>
      </c>
      <c r="F45" t="str">
        <f t="shared" si="13"/>
        <v>11</v>
      </c>
      <c r="G45">
        <f t="shared" si="14"/>
        <v>14</v>
      </c>
      <c r="H45" s="3">
        <v>27394.2</v>
      </c>
      <c r="I45" s="3">
        <f t="shared" si="15"/>
        <v>1956.72857142857</v>
      </c>
      <c r="J45" t="s">
        <v>34</v>
      </c>
      <c r="K45" t="s">
        <v>17</v>
      </c>
      <c r="L45" s="3">
        <v>75000</v>
      </c>
      <c r="M45" t="str">
        <f t="shared" si="16"/>
        <v>YES</v>
      </c>
      <c r="N45" t="str">
        <f t="shared" si="17"/>
        <v>CR11PTCBLA044</v>
      </c>
    </row>
    <row r="46" spans="1:14">
      <c r="A46" t="s">
        <v>82</v>
      </c>
      <c r="B46" t="str">
        <f t="shared" si="9"/>
        <v>CR</v>
      </c>
      <c r="C46" t="str">
        <f t="shared" si="10"/>
        <v>CHRYSLER</v>
      </c>
      <c r="D46" t="str">
        <f t="shared" si="11"/>
        <v>CAR</v>
      </c>
      <c r="E46" t="str">
        <f t="shared" si="12"/>
        <v>CARAVAN</v>
      </c>
      <c r="F46" t="str">
        <f t="shared" si="13"/>
        <v>99</v>
      </c>
      <c r="G46">
        <f t="shared" si="14"/>
        <v>26</v>
      </c>
      <c r="H46" s="3">
        <v>79420.6</v>
      </c>
      <c r="I46" s="3">
        <f t="shared" si="15"/>
        <v>3054.63846153846</v>
      </c>
      <c r="J46" t="s">
        <v>38</v>
      </c>
      <c r="K46" t="s">
        <v>7</v>
      </c>
      <c r="L46" s="3">
        <v>75000</v>
      </c>
      <c r="M46" t="str">
        <f t="shared" si="16"/>
        <v>NOT COVERED</v>
      </c>
      <c r="N46" t="str">
        <f t="shared" si="17"/>
        <v>CR99CARGRE045</v>
      </c>
    </row>
    <row r="47" spans="1:14">
      <c r="A47" t="s">
        <v>83</v>
      </c>
      <c r="B47" t="str">
        <f t="shared" si="9"/>
        <v>CR</v>
      </c>
      <c r="C47" t="str">
        <f t="shared" si="10"/>
        <v>CHRYSLER</v>
      </c>
      <c r="D47" t="str">
        <f t="shared" si="11"/>
        <v>CAR</v>
      </c>
      <c r="E47" t="str">
        <f t="shared" si="12"/>
        <v>CARAVAN</v>
      </c>
      <c r="F47" t="str">
        <f t="shared" si="13"/>
        <v>00</v>
      </c>
      <c r="G47">
        <f t="shared" si="14"/>
        <v>25</v>
      </c>
      <c r="H47" s="3">
        <v>77243.1</v>
      </c>
      <c r="I47" s="3">
        <f t="shared" si="15"/>
        <v>3089.724</v>
      </c>
      <c r="J47" t="s">
        <v>34</v>
      </c>
      <c r="K47" t="s">
        <v>8</v>
      </c>
      <c r="L47" s="3">
        <v>75000</v>
      </c>
      <c r="M47" t="str">
        <f t="shared" si="16"/>
        <v>NOT COVERED</v>
      </c>
      <c r="N47" t="str">
        <f t="shared" si="17"/>
        <v>CR00CARBLA046</v>
      </c>
    </row>
    <row r="48" spans="1:14">
      <c r="A48" t="s">
        <v>84</v>
      </c>
      <c r="B48" t="str">
        <f t="shared" si="9"/>
        <v>CR</v>
      </c>
      <c r="C48" t="str">
        <f t="shared" si="10"/>
        <v>CHRYSLER</v>
      </c>
      <c r="D48" t="str">
        <f t="shared" si="11"/>
        <v>CAR</v>
      </c>
      <c r="E48" t="str">
        <f t="shared" si="12"/>
        <v>CARAVAN</v>
      </c>
      <c r="F48" t="str">
        <f t="shared" si="13"/>
        <v>04</v>
      </c>
      <c r="G48">
        <f t="shared" si="14"/>
        <v>21</v>
      </c>
      <c r="H48" s="3">
        <v>72527.2</v>
      </c>
      <c r="I48" s="3">
        <f t="shared" si="15"/>
        <v>3453.67619047619</v>
      </c>
      <c r="J48" t="s">
        <v>36</v>
      </c>
      <c r="K48" t="s">
        <v>2</v>
      </c>
      <c r="L48" s="3">
        <v>75000</v>
      </c>
      <c r="M48" t="str">
        <f t="shared" si="16"/>
        <v>YES</v>
      </c>
      <c r="N48" t="str">
        <f t="shared" si="17"/>
        <v>CR04CARWHI047</v>
      </c>
    </row>
    <row r="49" spans="1:14">
      <c r="A49" t="s">
        <v>85</v>
      </c>
      <c r="B49" t="str">
        <f t="shared" si="9"/>
        <v>CR</v>
      </c>
      <c r="C49" t="str">
        <f t="shared" si="10"/>
        <v>CHRYSLER</v>
      </c>
      <c r="D49" t="str">
        <f t="shared" si="11"/>
        <v>CAR</v>
      </c>
      <c r="E49" t="str">
        <f t="shared" si="12"/>
        <v>CARAVAN</v>
      </c>
      <c r="F49" t="str">
        <f t="shared" si="13"/>
        <v>04</v>
      </c>
      <c r="G49">
        <f t="shared" si="14"/>
        <v>21</v>
      </c>
      <c r="H49" s="3">
        <v>52699.4</v>
      </c>
      <c r="I49" s="3">
        <f t="shared" si="15"/>
        <v>2509.49523809524</v>
      </c>
      <c r="J49" t="s">
        <v>62</v>
      </c>
      <c r="K49" t="s">
        <v>2</v>
      </c>
      <c r="L49" s="3">
        <v>75000</v>
      </c>
      <c r="M49" t="str">
        <f t="shared" si="16"/>
        <v>YES</v>
      </c>
      <c r="N49" t="str">
        <f t="shared" si="17"/>
        <v>CR04CARRED048</v>
      </c>
    </row>
    <row r="50" spans="1:14">
      <c r="A50" t="s">
        <v>86</v>
      </c>
      <c r="B50" t="str">
        <f t="shared" si="9"/>
        <v>HY</v>
      </c>
      <c r="C50" t="str">
        <f t="shared" si="10"/>
        <v>HYUNDAI</v>
      </c>
      <c r="D50" t="str">
        <f t="shared" si="11"/>
        <v>ELA</v>
      </c>
      <c r="E50" t="str">
        <f t="shared" si="12"/>
        <v>ELANTRA</v>
      </c>
      <c r="F50" t="str">
        <f t="shared" si="13"/>
        <v>11</v>
      </c>
      <c r="G50">
        <f t="shared" si="14"/>
        <v>14</v>
      </c>
      <c r="H50" s="3">
        <v>29102.3</v>
      </c>
      <c r="I50" s="3">
        <f t="shared" si="15"/>
        <v>2078.73571428571</v>
      </c>
      <c r="J50" t="s">
        <v>34</v>
      </c>
      <c r="K50" t="s">
        <v>16</v>
      </c>
      <c r="L50" s="3">
        <v>100000</v>
      </c>
      <c r="M50" t="str">
        <f t="shared" si="16"/>
        <v>YES</v>
      </c>
      <c r="N50" t="str">
        <f t="shared" si="17"/>
        <v>HY11ELABLA049</v>
      </c>
    </row>
    <row r="51" spans="1:14">
      <c r="A51" t="s">
        <v>87</v>
      </c>
      <c r="B51" t="str">
        <f t="shared" si="9"/>
        <v>HY</v>
      </c>
      <c r="C51" t="str">
        <f t="shared" si="10"/>
        <v>HYUNDAI</v>
      </c>
      <c r="D51" t="str">
        <f t="shared" si="11"/>
        <v>ELA</v>
      </c>
      <c r="E51" t="str">
        <f t="shared" si="12"/>
        <v>ELANTRA</v>
      </c>
      <c r="F51" t="str">
        <f t="shared" si="13"/>
        <v>12</v>
      </c>
      <c r="G51">
        <f t="shared" si="14"/>
        <v>13</v>
      </c>
      <c r="H51" s="3">
        <v>22282</v>
      </c>
      <c r="I51" s="3">
        <f t="shared" si="15"/>
        <v>1714</v>
      </c>
      <c r="J51" t="s">
        <v>55</v>
      </c>
      <c r="K51" t="s">
        <v>10</v>
      </c>
      <c r="L51" s="3">
        <v>100000</v>
      </c>
      <c r="M51" t="str">
        <f t="shared" si="16"/>
        <v>YES</v>
      </c>
      <c r="N51" t="str">
        <f t="shared" si="17"/>
        <v>HY12ELABLU050</v>
      </c>
    </row>
    <row r="52" spans="1:14">
      <c r="A52" t="s">
        <v>88</v>
      </c>
      <c r="B52" t="str">
        <f t="shared" si="9"/>
        <v>HY</v>
      </c>
      <c r="C52" t="str">
        <f t="shared" si="10"/>
        <v>HYUNDAI</v>
      </c>
      <c r="D52" t="str">
        <f t="shared" si="11"/>
        <v>ELA</v>
      </c>
      <c r="E52" t="str">
        <f t="shared" si="12"/>
        <v>ELANTRA</v>
      </c>
      <c r="F52" t="str">
        <f t="shared" si="13"/>
        <v>13</v>
      </c>
      <c r="G52">
        <f t="shared" si="14"/>
        <v>12</v>
      </c>
      <c r="H52" s="3">
        <v>20223.9</v>
      </c>
      <c r="I52" s="3">
        <f t="shared" si="15"/>
        <v>1685.325</v>
      </c>
      <c r="J52" t="s">
        <v>34</v>
      </c>
      <c r="K52" t="s">
        <v>11</v>
      </c>
      <c r="L52" s="3">
        <v>100000</v>
      </c>
      <c r="M52" t="str">
        <f t="shared" si="16"/>
        <v>YES</v>
      </c>
      <c r="N52" t="str">
        <f t="shared" si="17"/>
        <v>HY13ELABLA051</v>
      </c>
    </row>
    <row r="53" spans="1:14">
      <c r="A53" t="s">
        <v>89</v>
      </c>
      <c r="B53" t="str">
        <f t="shared" si="9"/>
        <v>HY</v>
      </c>
      <c r="C53" t="str">
        <f t="shared" si="10"/>
        <v>HYUNDAI</v>
      </c>
      <c r="D53" t="str">
        <f t="shared" si="11"/>
        <v>ELA</v>
      </c>
      <c r="E53" t="str">
        <f t="shared" si="12"/>
        <v>ELANTRA</v>
      </c>
      <c r="F53" t="str">
        <f t="shared" si="13"/>
        <v>13</v>
      </c>
      <c r="G53">
        <f t="shared" si="14"/>
        <v>12</v>
      </c>
      <c r="H53" s="3">
        <v>22188.5</v>
      </c>
      <c r="I53" s="3">
        <f t="shared" si="15"/>
        <v>1849.04166666667</v>
      </c>
      <c r="J53" t="s">
        <v>55</v>
      </c>
      <c r="K53" t="s">
        <v>4</v>
      </c>
      <c r="L53" s="3">
        <v>100000</v>
      </c>
      <c r="M53" t="str">
        <f t="shared" si="16"/>
        <v>YES</v>
      </c>
      <c r="N53" t="str">
        <f t="shared" si="17"/>
        <v>HY13ELABLU052</v>
      </c>
    </row>
    <row r="57" spans="2:5">
      <c r="B57" t="s">
        <v>90</v>
      </c>
      <c r="C57" t="s">
        <v>91</v>
      </c>
      <c r="D57" t="s">
        <v>92</v>
      </c>
      <c r="E57" t="s">
        <v>93</v>
      </c>
    </row>
    <row r="58" spans="2:5">
      <c r="B58" t="s">
        <v>94</v>
      </c>
      <c r="C58" t="s">
        <v>95</v>
      </c>
      <c r="D58" t="s">
        <v>96</v>
      </c>
      <c r="E58" t="s">
        <v>97</v>
      </c>
    </row>
    <row r="59" spans="2:5">
      <c r="B59" t="s">
        <v>98</v>
      </c>
      <c r="C59" t="s">
        <v>99</v>
      </c>
      <c r="D59" t="s">
        <v>100</v>
      </c>
      <c r="E59" t="s">
        <v>101</v>
      </c>
    </row>
    <row r="60" spans="2:5">
      <c r="B60" t="s">
        <v>102</v>
      </c>
      <c r="C60" t="s">
        <v>103</v>
      </c>
      <c r="D60" t="s">
        <v>104</v>
      </c>
      <c r="E60" t="s">
        <v>105</v>
      </c>
    </row>
    <row r="61" spans="2:5">
      <c r="B61" t="s">
        <v>106</v>
      </c>
      <c r="C61" t="s">
        <v>107</v>
      </c>
      <c r="D61" t="s">
        <v>108</v>
      </c>
      <c r="E61" t="s">
        <v>109</v>
      </c>
    </row>
    <row r="62" spans="2:5">
      <c r="B62" t="s">
        <v>110</v>
      </c>
      <c r="C62" t="s">
        <v>111</v>
      </c>
      <c r="D62" t="s">
        <v>112</v>
      </c>
      <c r="E62" t="s">
        <v>113</v>
      </c>
    </row>
    <row r="63" spans="4:5">
      <c r="D63" t="s">
        <v>114</v>
      </c>
      <c r="E63" t="s">
        <v>115</v>
      </c>
    </row>
    <row r="64" spans="4:5">
      <c r="D64" t="s">
        <v>116</v>
      </c>
      <c r="E64" t="s">
        <v>117</v>
      </c>
    </row>
    <row r="65" spans="4:5">
      <c r="D65" t="s">
        <v>118</v>
      </c>
      <c r="E65" t="s">
        <v>119</v>
      </c>
    </row>
    <row r="66" spans="4:5">
      <c r="D66" t="s">
        <v>120</v>
      </c>
      <c r="E66" t="s">
        <v>121</v>
      </c>
    </row>
    <row r="67" spans="4:5">
      <c r="D67" t="s">
        <v>122</v>
      </c>
      <c r="E67" t="s">
        <v>123</v>
      </c>
    </row>
  </sheetData>
  <sortState ref="D57:E67">
    <sortCondition ref="D57:D67"/>
  </sortState>
  <pageMargins left="0.75" right="0.75" top="1" bottom="1" header="0.5" footer="0.5"/>
  <headerFooter/>
  <ignoredErrors>
    <ignoredError sqref="D4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2025-03-03T07:52:27Z</dcterms:created>
  <dcterms:modified xsi:type="dcterms:W3CDTF">2025-03-03T10:12:38Z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856E8CB37CDA4EEE9C42544F6CE5ECA2_11</vt:lpwstr>
  </property>
  <property fmtid="{D5CDD505-2E9C-101B-9397-08002B2CF9AE}" pid="3" name="KSOProductBuildVer">
    <vt:lpwstr>1033-12.2.0.19805</vt:lpwstr>
  </property>
</Properties>
</file>