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28800" windowHeight="11595" activeTab="2"/>
  </bookViews>
  <sheets>
    <sheet name="INCOME成長性" sheetId="2" r:id="rId1"/>
    <sheet name="BALANCE SHEET穩定性" sheetId="7" r:id="rId2"/>
    <sheet name="CASH FLOW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K13" i="3"/>
  <c r="L13" i="3"/>
  <c r="M13" i="3"/>
  <c r="O13" i="3"/>
  <c r="J13" i="3"/>
  <c r="H48" i="3"/>
  <c r="C48" i="3"/>
  <c r="D48" i="3"/>
  <c r="E48" i="3"/>
  <c r="F48" i="3"/>
  <c r="G48" i="3"/>
  <c r="B48" i="3"/>
  <c r="B46" i="3"/>
  <c r="B44" i="3"/>
  <c r="K20" i="7"/>
  <c r="L20" i="7"/>
  <c r="M20" i="7"/>
  <c r="N20" i="7"/>
  <c r="O20" i="7"/>
  <c r="J20" i="7"/>
  <c r="K6" i="7"/>
  <c r="L6" i="7"/>
  <c r="M6" i="7"/>
  <c r="N6" i="7"/>
  <c r="O6" i="7"/>
  <c r="J6" i="7"/>
  <c r="L51" i="7"/>
  <c r="M51" i="7"/>
  <c r="N51" i="7"/>
  <c r="O51" i="7"/>
  <c r="K51" i="7"/>
  <c r="L49" i="7"/>
  <c r="M49" i="7"/>
  <c r="N49" i="7"/>
  <c r="O49" i="7"/>
  <c r="K49" i="7"/>
  <c r="C51" i="7"/>
  <c r="C49" i="7"/>
  <c r="D48" i="7"/>
  <c r="D51" i="7" s="1"/>
  <c r="E48" i="7"/>
  <c r="E51" i="7" s="1"/>
  <c r="F48" i="7"/>
  <c r="F51" i="7" s="1"/>
  <c r="G48" i="7"/>
  <c r="G51" i="7" s="1"/>
  <c r="H48" i="7"/>
  <c r="H51" i="7" s="1"/>
  <c r="C48" i="7"/>
  <c r="D46" i="7"/>
  <c r="D49" i="7" s="1"/>
  <c r="E46" i="7"/>
  <c r="E49" i="7" s="1"/>
  <c r="F46" i="7"/>
  <c r="G46" i="7"/>
  <c r="H46" i="7"/>
  <c r="C46" i="7"/>
  <c r="G49" i="7" l="1"/>
  <c r="F49" i="7"/>
  <c r="H49" i="7"/>
  <c r="K35" i="7"/>
  <c r="L35" i="7"/>
  <c r="M35" i="7"/>
  <c r="N35" i="7"/>
  <c r="O35" i="7"/>
  <c r="J35" i="7"/>
  <c r="L34" i="7"/>
  <c r="M34" i="7"/>
  <c r="N34" i="7"/>
  <c r="O34" i="7"/>
  <c r="K34" i="7"/>
  <c r="L42" i="7"/>
  <c r="D44" i="7"/>
  <c r="D42" i="7"/>
  <c r="E42" i="7"/>
  <c r="F42" i="7"/>
  <c r="M42" i="7" s="1"/>
  <c r="G42" i="7"/>
  <c r="N42" i="7" s="1"/>
  <c r="K36" i="7"/>
  <c r="L36" i="7"/>
  <c r="M36" i="7"/>
  <c r="N36" i="7"/>
  <c r="O36" i="7"/>
  <c r="J36" i="7"/>
  <c r="N28" i="7"/>
  <c r="O28" i="7"/>
  <c r="K26" i="7"/>
  <c r="L26" i="7"/>
  <c r="M26" i="7"/>
  <c r="N26" i="7"/>
  <c r="K17" i="7"/>
  <c r="L17" i="7"/>
  <c r="M17" i="7"/>
  <c r="K11" i="7"/>
  <c r="N11" i="7"/>
  <c r="O11" i="7"/>
  <c r="D40" i="7"/>
  <c r="F40" i="7"/>
  <c r="G38" i="7"/>
  <c r="G40" i="7" s="1"/>
  <c r="N40" i="7" s="1"/>
  <c r="H38" i="7"/>
  <c r="H40" i="7" s="1"/>
  <c r="O40" i="7" s="1"/>
  <c r="C38" i="7"/>
  <c r="C40" i="7" s="1"/>
  <c r="D38" i="7"/>
  <c r="E38" i="7"/>
  <c r="E40" i="7" s="1"/>
  <c r="F38" i="7"/>
  <c r="C29" i="7"/>
  <c r="D29" i="7"/>
  <c r="D41" i="7" s="1"/>
  <c r="E29" i="7"/>
  <c r="E44" i="7" s="1"/>
  <c r="L44" i="7" s="1"/>
  <c r="B29" i="7"/>
  <c r="B41" i="7" s="1"/>
  <c r="C26" i="7"/>
  <c r="D26" i="7"/>
  <c r="E26" i="7"/>
  <c r="F26" i="7"/>
  <c r="F29" i="7" s="1"/>
  <c r="G26" i="7"/>
  <c r="G29" i="7" s="1"/>
  <c r="G44" i="7" s="1"/>
  <c r="H26" i="7"/>
  <c r="O26" i="7" s="1"/>
  <c r="C11" i="7"/>
  <c r="C17" i="7" s="1"/>
  <c r="J17" i="7" s="1"/>
  <c r="D11" i="7"/>
  <c r="D17" i="7" s="1"/>
  <c r="E11" i="7"/>
  <c r="E17" i="7" s="1"/>
  <c r="F11" i="7"/>
  <c r="F17" i="7" s="1"/>
  <c r="G11" i="7"/>
  <c r="G17" i="7" s="1"/>
  <c r="N17" i="7" s="1"/>
  <c r="H11" i="7"/>
  <c r="H17" i="7" s="1"/>
  <c r="O17" i="7" s="1"/>
  <c r="B38" i="7"/>
  <c r="B40" i="7" s="1"/>
  <c r="B26" i="7"/>
  <c r="J26" i="7" s="1"/>
  <c r="B11" i="7"/>
  <c r="B17" i="7" s="1"/>
  <c r="J40" i="7" l="1"/>
  <c r="C44" i="7"/>
  <c r="J44" i="7" s="1"/>
  <c r="F44" i="7"/>
  <c r="M44" i="7" s="1"/>
  <c r="F41" i="7"/>
  <c r="M41" i="7" s="1"/>
  <c r="M29" i="7"/>
  <c r="N44" i="7"/>
  <c r="K40" i="7"/>
  <c r="K44" i="7"/>
  <c r="K41" i="7"/>
  <c r="L40" i="7"/>
  <c r="M40" i="7"/>
  <c r="E41" i="7"/>
  <c r="L41" i="7" s="1"/>
  <c r="C41" i="7"/>
  <c r="J41" i="7" s="1"/>
  <c r="H29" i="7"/>
  <c r="M11" i="7"/>
  <c r="N29" i="7"/>
  <c r="B44" i="7"/>
  <c r="J11" i="7"/>
  <c r="C42" i="7"/>
  <c r="L11" i="7"/>
  <c r="K29" i="7"/>
  <c r="L29" i="7"/>
  <c r="J29" i="7"/>
  <c r="B42" i="7"/>
  <c r="H42" i="7"/>
  <c r="O42" i="7" s="1"/>
  <c r="G41" i="7"/>
  <c r="E19" i="2"/>
  <c r="L19" i="2" s="1"/>
  <c r="D19" i="2"/>
  <c r="K19" i="2"/>
  <c r="B19" i="2"/>
  <c r="C19" i="2"/>
  <c r="J19" i="2" s="1"/>
  <c r="F19" i="2"/>
  <c r="M19" i="2" s="1"/>
  <c r="G19" i="2"/>
  <c r="N19" i="2" s="1"/>
  <c r="H19" i="2"/>
  <c r="O19" i="2" s="1"/>
  <c r="E22" i="2"/>
  <c r="E21" i="2"/>
  <c r="E20" i="2"/>
  <c r="L20" i="2" s="1"/>
  <c r="K4" i="2"/>
  <c r="L4" i="2"/>
  <c r="M4" i="2"/>
  <c r="N4" i="2"/>
  <c r="O4" i="2"/>
  <c r="J4" i="2"/>
  <c r="G21" i="2"/>
  <c r="N21" i="2" s="1"/>
  <c r="H21" i="2"/>
  <c r="O21" i="2" s="1"/>
  <c r="K3" i="3"/>
  <c r="L3" i="3"/>
  <c r="M3" i="3"/>
  <c r="N3" i="3"/>
  <c r="O3" i="3"/>
  <c r="J3" i="3"/>
  <c r="F22" i="3"/>
  <c r="M22" i="3" s="1"/>
  <c r="C22" i="3"/>
  <c r="D22" i="3"/>
  <c r="E22" i="3"/>
  <c r="G22" i="3"/>
  <c r="H22" i="3"/>
  <c r="B22" i="3"/>
  <c r="C32" i="3"/>
  <c r="C46" i="3" s="1"/>
  <c r="D32" i="3"/>
  <c r="E32" i="3"/>
  <c r="F32" i="3"/>
  <c r="G32" i="3"/>
  <c r="H32" i="3"/>
  <c r="B32" i="3"/>
  <c r="C44" i="3"/>
  <c r="D44" i="3"/>
  <c r="E44" i="3"/>
  <c r="F44" i="3"/>
  <c r="G44" i="3"/>
  <c r="H44" i="3"/>
  <c r="F46" i="3"/>
  <c r="E46" i="3"/>
  <c r="L56" i="3"/>
  <c r="M56" i="3"/>
  <c r="N56" i="3"/>
  <c r="O56" i="3"/>
  <c r="K56" i="3"/>
  <c r="K48" i="3"/>
  <c r="L48" i="3"/>
  <c r="M48" i="3"/>
  <c r="N48" i="3"/>
  <c r="O48" i="3"/>
  <c r="J48" i="3"/>
  <c r="K44" i="3"/>
  <c r="L44" i="3"/>
  <c r="M44" i="3"/>
  <c r="O44" i="3"/>
  <c r="M32" i="3"/>
  <c r="N32" i="3"/>
  <c r="O32" i="3"/>
  <c r="K22" i="3"/>
  <c r="L22" i="3"/>
  <c r="N22" i="3"/>
  <c r="O22" i="3"/>
  <c r="D23" i="2"/>
  <c r="E23" i="2"/>
  <c r="L23" i="2" s="1"/>
  <c r="F23" i="2"/>
  <c r="G23" i="2"/>
  <c r="H23" i="2"/>
  <c r="O23" i="2" s="1"/>
  <c r="C23" i="2"/>
  <c r="D22" i="2"/>
  <c r="F22" i="2"/>
  <c r="G22" i="2"/>
  <c r="H22" i="2"/>
  <c r="C22" i="2"/>
  <c r="J22" i="2" s="1"/>
  <c r="C20" i="2"/>
  <c r="D20" i="2"/>
  <c r="F20" i="2"/>
  <c r="G20" i="2"/>
  <c r="N20" i="2" s="1"/>
  <c r="H20" i="2"/>
  <c r="O20" i="2" s="1"/>
  <c r="B20" i="2"/>
  <c r="M14" i="2"/>
  <c r="J14" i="2"/>
  <c r="K14" i="2"/>
  <c r="L14" i="2"/>
  <c r="N14" i="2"/>
  <c r="O14" i="2"/>
  <c r="B21" i="2"/>
  <c r="C21" i="2"/>
  <c r="D21" i="2"/>
  <c r="K21" i="2" s="1"/>
  <c r="M21" i="2"/>
  <c r="F21" i="2"/>
  <c r="M39" i="2"/>
  <c r="J39" i="2"/>
  <c r="K39" i="2"/>
  <c r="L39" i="2"/>
  <c r="N39" i="2"/>
  <c r="O39" i="2"/>
  <c r="K38" i="2"/>
  <c r="L38" i="2"/>
  <c r="M38" i="2"/>
  <c r="N38" i="2"/>
  <c r="O38" i="2"/>
  <c r="J38" i="2"/>
  <c r="J12" i="2"/>
  <c r="K12" i="2"/>
  <c r="L12" i="2"/>
  <c r="M12" i="2"/>
  <c r="N12" i="2"/>
  <c r="O12" i="2"/>
  <c r="J13" i="2"/>
  <c r="K13" i="2"/>
  <c r="L13" i="2"/>
  <c r="M13" i="2"/>
  <c r="N13" i="2"/>
  <c r="O13" i="2"/>
  <c r="J15" i="2"/>
  <c r="K15" i="2"/>
  <c r="L15" i="2"/>
  <c r="M15" i="2"/>
  <c r="N15" i="2"/>
  <c r="O15" i="2"/>
  <c r="J17" i="2"/>
  <c r="K17" i="2"/>
  <c r="L17" i="2"/>
  <c r="M17" i="2"/>
  <c r="N17" i="2"/>
  <c r="O17" i="2"/>
  <c r="K2" i="2"/>
  <c r="L2" i="2"/>
  <c r="M2" i="2"/>
  <c r="N2" i="2"/>
  <c r="O2" i="2"/>
  <c r="J2" i="2"/>
  <c r="H44" i="7" l="1"/>
  <c r="O44" i="7" s="1"/>
  <c r="O29" i="7"/>
  <c r="J42" i="7"/>
  <c r="K42" i="7"/>
  <c r="N41" i="7"/>
  <c r="H41" i="7"/>
  <c r="O41" i="7" s="1"/>
  <c r="J21" i="2"/>
  <c r="N22" i="2"/>
  <c r="M20" i="2"/>
  <c r="J20" i="2"/>
  <c r="M22" i="2"/>
  <c r="N23" i="2"/>
  <c r="K23" i="2"/>
  <c r="O22" i="2"/>
  <c r="M23" i="2"/>
  <c r="J23" i="2"/>
  <c r="L22" i="2"/>
  <c r="K20" i="2"/>
  <c r="K22" i="2"/>
  <c r="L21" i="2"/>
  <c r="G46" i="3"/>
  <c r="D46" i="3"/>
  <c r="K46" i="3" s="1"/>
  <c r="J32" i="3"/>
  <c r="L32" i="3"/>
  <c r="K32" i="3"/>
  <c r="N44" i="3"/>
  <c r="N46" i="3"/>
  <c r="O46" i="3"/>
  <c r="J44" i="3"/>
  <c r="M46" i="3"/>
  <c r="L46" i="3"/>
  <c r="J46" i="3"/>
  <c r="J22" i="3"/>
</calcChain>
</file>

<file path=xl/sharedStrings.xml><?xml version="1.0" encoding="utf-8"?>
<sst xmlns="http://schemas.openxmlformats.org/spreadsheetml/2006/main" count="229" uniqueCount="162">
  <si>
    <t>ASSETS</t>
  </si>
  <si>
    <t>Total current assets</t>
  </si>
  <si>
    <t>Long-term investments</t>
  </si>
  <si>
    <t>Property and equipment, net</t>
  </si>
  <si>
    <t>Goodwill</t>
  </si>
  <si>
    <t>Intangible assets, net</t>
  </si>
  <si>
    <t>Other assets</t>
  </si>
  <si>
    <t>Total assets</t>
  </si>
  <si>
    <t>LIABILITIES AND EQUITY</t>
  </si>
  <si>
    <t>Total current liabilities</t>
  </si>
  <si>
    <t>Deferred tax liability and other long-term liabilities</t>
  </si>
  <si>
    <t>Total liabilities</t>
  </si>
  <si>
    <t>Equity:</t>
  </si>
  <si>
    <t>Total equity</t>
  </si>
  <si>
    <t>Total liabilities and equity</t>
  </si>
  <si>
    <t>Long-term debt</t>
  </si>
  <si>
    <t xml:space="preserve">Treasury stock 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</si>
  <si>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</si>
  <si>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</si>
  <si>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</si>
  <si>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</si>
  <si>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</si>
  <si>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</si>
  <si>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</si>
  <si>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</si>
  <si>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</si>
  <si>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</si>
  <si>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</si>
  <si>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</si>
  <si>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Operating expenses:</t>
  </si>
  <si>
    <t>Transaction and credit losses</t>
  </si>
  <si>
    <t>Customer support and operations</t>
  </si>
  <si>
    <t>Sales and marketing</t>
  </si>
  <si>
    <t>Technology and development</t>
  </si>
  <si>
    <t>General and administrative</t>
  </si>
  <si>
    <t>Net income</t>
  </si>
  <si>
    <t>Net income per share:</t>
  </si>
  <si>
    <t>Basic</t>
  </si>
  <si>
    <t>3.55 </t>
  </si>
  <si>
    <t>Diluted</t>
  </si>
  <si>
    <t>3.52 </t>
  </si>
  <si>
    <t>Weighted average shares:</t>
  </si>
  <si>
    <t>1,174 </t>
  </si>
  <si>
    <t>1,186 </t>
  </si>
  <si>
    <t>Other comprehensive income (loss), net of reclassification adjustments:</t>
  </si>
  <si>
    <t>Foreign currency translation adjustments (“CTA”)</t>
  </si>
  <si>
    <t>Net investment hedge CTA gain (loss)</t>
  </si>
  <si>
    <t>— </t>
  </si>
  <si>
    <t>Unrealized gains (losses) on cash flow hedges, net</t>
  </si>
  <si>
    <t>Tax (expense) benefit on unrealized gains (losses) on cash flow hedges, net</t>
  </si>
  <si>
    <t>Unrealized (losses) gains on investments, net</t>
  </si>
  <si>
    <t>Tax benefit (expense) on unrealized (losses) gains on investments, net</t>
  </si>
  <si>
    <t>Other comprehensive income (loss), net of tax</t>
  </si>
  <si>
    <t>Comprehensive income</t>
  </si>
  <si>
    <t>Depreciation and amortization</t>
  </si>
  <si>
    <t>—</t>
  </si>
  <si>
    <t>Depreciation and amortization</t>
    <phoneticPr fontId="1" type="noConversion"/>
  </si>
  <si>
    <t>銷售毛利率</t>
    <phoneticPr fontId="1" type="noConversion"/>
  </si>
  <si>
    <t>銷貨報酬率</t>
    <phoneticPr fontId="1" type="noConversion"/>
  </si>
  <si>
    <t>ROA</t>
    <phoneticPr fontId="1" type="noConversion"/>
  </si>
  <si>
    <t>ROE</t>
    <phoneticPr fontId="1" type="noConversion"/>
  </si>
  <si>
    <t>銷貨增長率</t>
    <phoneticPr fontId="1" type="noConversion"/>
  </si>
  <si>
    <t>企業價值：</t>
    <phoneticPr fontId="1" type="noConversion"/>
  </si>
  <si>
    <t>營業利潤增長率</t>
    <phoneticPr fontId="1" type="noConversion"/>
  </si>
  <si>
    <t>淨收入增長率</t>
    <phoneticPr fontId="1" type="noConversion"/>
  </si>
  <si>
    <t>Net income (淨收入)</t>
    <phoneticPr fontId="1" type="noConversion"/>
  </si>
  <si>
    <t>Total operating expenses (銷貨成本)</t>
    <phoneticPr fontId="1" type="noConversion"/>
  </si>
  <si>
    <r>
      <t xml:space="preserve">Income tax (benefit) expense  </t>
    </r>
    <r>
      <rPr>
        <sz val="18"/>
        <color rgb="FF000000"/>
        <rFont val="PMingLiU"/>
        <family val="1"/>
        <charset val="136"/>
      </rPr>
      <t>所得稅</t>
    </r>
    <r>
      <rPr>
        <sz val="18"/>
        <color rgb="FF000000"/>
        <rFont val="Times New Roman"/>
        <family val="1"/>
      </rPr>
      <t>(利益)</t>
    </r>
    <r>
      <rPr>
        <sz val="18"/>
        <color rgb="FF000000"/>
        <rFont val="PMingLiU"/>
        <family val="1"/>
        <charset val="136"/>
      </rPr>
      <t>支出</t>
    </r>
    <phoneticPr fontId="1" type="noConversion"/>
  </si>
  <si>
    <r>
      <rPr>
        <b/>
        <sz val="18"/>
        <color theme="1"/>
        <rFont val="Cambria"/>
        <family val="1"/>
      </rPr>
      <t>Income before income taxes (稅前利潤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</si>
  <si>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Other income (expense), net  (營業外收入)</t>
    <phoneticPr fontId="1" type="noConversion"/>
  </si>
  <si>
    <r>
      <rPr>
        <b/>
        <sz val="18"/>
        <color theme="1"/>
        <rFont val="Cambria"/>
        <family val="1"/>
      </rPr>
      <t>Operating income (營業利潤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</si>
  <si>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</si>
  <si>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</si>
  <si>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</si>
  <si>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</si>
  <si>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</si>
  <si>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</si>
  <si>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</si>
  <si>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Adjustments to reconcile net income to net cash provided by operating activities:</t>
  </si>
  <si>
    <t>Stock-based compensation</t>
  </si>
  <si>
    <t>Deferred income taxes</t>
  </si>
  <si>
    <t>Net gains on strategic investments</t>
  </si>
  <si>
    <t>Other</t>
  </si>
  <si>
    <t>Changes in assets and liabilities:</t>
  </si>
  <si>
    <t>Accounts receivable</t>
  </si>
  <si>
    <t>Transaction loss allowance for cash losses, net</t>
  </si>
  <si>
    <t>Other current assets and non-current assets</t>
  </si>
  <si>
    <t>Accounts payable</t>
  </si>
  <si>
    <t>Income taxes payable</t>
  </si>
  <si>
    <t>Other current liabilities and non-current liabilities</t>
  </si>
  <si>
    <t>Net cash provided by operating activities</t>
  </si>
  <si>
    <t>Cash flows from investing activities:</t>
  </si>
  <si>
    <t>Purchases of property and equipment</t>
  </si>
  <si>
    <t>Proceeds from sales of property and equipment</t>
  </si>
  <si>
    <t>Changes in principal loans receivable, net</t>
  </si>
  <si>
    <t>Purchases of investments</t>
  </si>
  <si>
    <t>Maturities and sales of investments</t>
  </si>
  <si>
    <t>Acquisitions, net of cash and restricted cash acquired</t>
  </si>
  <si>
    <t>Net cash used in investing activities</t>
  </si>
  <si>
    <t>Cash flows from financing activities:</t>
  </si>
  <si>
    <t>Proceeds from issuance of common stock</t>
  </si>
  <si>
    <t>Purchases of treasury stock</t>
  </si>
  <si>
    <t>Tax withholdings related to net share settlements of equity awards</t>
  </si>
  <si>
    <t>Borrowings under financing arrangements</t>
  </si>
  <si>
    <t>Repayments under financing arrangements</t>
  </si>
  <si>
    <t>Funds payable and amounts due to customers</t>
  </si>
  <si>
    <t>Other financing activities</t>
  </si>
  <si>
    <t>Net cash (used in) provided by financing activities</t>
  </si>
  <si>
    <t>Effect of exchange rate changes on cash, cash equivalents, and restricted cash</t>
  </si>
  <si>
    <t>Cash and cash equivalents</t>
  </si>
  <si>
    <t>Funds receivable and customer accounts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</si>
  <si>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</si>
  <si>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</si>
  <si>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</si>
  <si>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</si>
  <si>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</si>
  <si>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</si>
  <si>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</si>
  <si>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</si>
  <si>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</si>
  <si>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Excess tax benefits from stock-based compensation</t>
  </si>
  <si>
    <t>Cost basis adjustments to loans and interest receivable held for sale</t>
  </si>
  <si>
    <t>Receivable from eBay</t>
  </si>
  <si>
    <t>Payable to eBay</t>
  </si>
  <si>
    <t>Notes and receivable from eBay</t>
  </si>
  <si>
    <t>Contribution from (to) eBay</t>
  </si>
  <si>
    <t>Funds receivable</t>
    <phoneticPr fontId="1" type="noConversion"/>
  </si>
  <si>
    <t>Cash, cash equivalents, and restricted cash at end of period (累積現金流)</t>
    <phoneticPr fontId="1" type="noConversion"/>
  </si>
  <si>
    <t>企業成長</t>
    <phoneticPr fontId="1" type="noConversion"/>
  </si>
  <si>
    <t>Retained earnings</t>
  </si>
  <si>
    <t>Transaction expense</t>
    <phoneticPr fontId="1" type="noConversion"/>
  </si>
  <si>
    <t>Restructuring and other charges</t>
    <phoneticPr fontId="1" type="noConversion"/>
  </si>
  <si>
    <r>
      <rPr>
        <b/>
        <sz val="18"/>
        <color theme="1"/>
        <rFont val="Cambria"/>
        <family val="1"/>
      </rPr>
      <t>Net revenues (</t>
    </r>
    <r>
      <rPr>
        <b/>
        <sz val="18"/>
        <color theme="1"/>
        <rFont val="PMingLiU"/>
        <family val="1"/>
        <charset val="136"/>
      </rPr>
      <t>銷售額)</t>
    </r>
    <phoneticPr fontId="1" type="noConversion"/>
  </si>
  <si>
    <t>Changes in loans and interest receivable held for sale, net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</si>
  <si>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</si>
  <si>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</si>
  <si>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</si>
  <si>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</si>
  <si>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</si>
  <si>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Short-term investments</t>
  </si>
  <si>
    <t>Accounts receivable, net</t>
  </si>
  <si>
    <t>Prepaid expenses and other current assets</t>
  </si>
  <si>
    <t>Current liabilities:</t>
  </si>
  <si>
    <t>Accrued expenses and other current liabilities</t>
  </si>
  <si>
    <t>Commitments and contingencies (Note 13)</t>
  </si>
  <si>
    <t>Additional paid-in-capital</t>
  </si>
  <si>
    <t>Accumulated other comprehensive income (loss)</t>
  </si>
  <si>
    <t>Total PayPal stockholders’ equity</t>
  </si>
  <si>
    <t>Noncontrolling interest</t>
  </si>
  <si>
    <t>Short-term debt</t>
  </si>
  <si>
    <t>Loans and interest receivable, held for sale</t>
  </si>
  <si>
    <t>Notes payable</t>
  </si>
  <si>
    <t>Common stock, $0.0001 par value</t>
    <phoneticPr fontId="1" type="noConversion"/>
  </si>
  <si>
    <t>Preferred stock, $0.0001 par value</t>
    <phoneticPr fontId="1" type="noConversion"/>
  </si>
  <si>
    <t>Loans and interest receivable, net of allowances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</si>
  <si>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</si>
  <si>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</si>
  <si>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</si>
  <si>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</si>
  <si>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</si>
  <si>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</si>
  <si>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r>
      <t>Net change in cash, cash equivalents, and restricted cash (</t>
    </r>
    <r>
      <rPr>
        <b/>
        <sz val="18"/>
        <color rgb="FF000000"/>
        <rFont val="細明體"/>
        <family val="3"/>
        <charset val="136"/>
      </rPr>
      <t>當年度總現金淨變化</t>
    </r>
    <r>
      <rPr>
        <b/>
        <sz val="18"/>
        <color rgb="FF000000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</si>
</sst>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83" formatCode="0.0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18"/>
      <color theme="1"/>
      <name val="Inherit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b/>
      <sz val="18"/>
      <color theme="1"/>
      <name val="Cambria"/>
      <family val="1"/>
    </font>
    <font>
      <b/>
      <sz val="18"/>
      <color theme="1"/>
      <name val="PMingLiU"/>
      <family val="1"/>
      <charset val="136"/>
    </font>
    <font>
      <b/>
      <sz val="18"/>
      <color theme="1"/>
      <name val="Inherit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b/>
      <sz val="18"/>
      <color rgb="FF00000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 applyBorder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0" fontId="0" fillId="0" borderId="0" xfId="0" applyFill="1" applyBorder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>
      <alignment vertical="center"/>
    </xf>
    <xf numFmtId="10" fontId="0" fillId="0" borderId="0" xfId="1" applyNumberFormat="1" applyFont="1" applyBorder="1">
      <alignment vertical="center"/>
    </xf>
    <xf numFmtId="0" fontId="5" fillId="6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2" fillId="2" borderId="1" xfId="0" applyFont="1" applyFill="1" applyBorder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vertical="center"/>
    </xf>
    <xf numFmtId="0" fontId="16" fillId="6" borderId="1" xfId="0" applyFont="1" applyFill="1" applyBorder="1">
      <alignment vertical="center"/>
    </xf>
    <xf numFmtId="0" fontId="8" fillId="6" borderId="8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right" vertical="center"/>
    </xf>
    <xf numFmtId="176" fontId="2" fillId="6" borderId="6" xfId="1" applyNumberFormat="1" applyFont="1" applyFill="1" applyBorder="1" applyAlignment="1">
      <alignment vertical="center"/>
    </xf>
    <xf numFmtId="176" fontId="2" fillId="6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7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1" fillId="2" borderId="7" xfId="0" applyFont="1" applyFill="1" applyBorder="1">
      <alignment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3" fillId="6" borderId="7" xfId="0" applyFont="1" applyFill="1" applyBorder="1">
      <alignment vertical="center"/>
    </xf>
    <xf numFmtId="0" fontId="19" fillId="2" borderId="7" xfId="0" applyFont="1" applyFill="1" applyBorder="1">
      <alignment vertical="center"/>
    </xf>
    <xf numFmtId="3" fontId="2" fillId="6" borderId="11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horizontal="right" vertical="center"/>
    </xf>
    <xf numFmtId="0" fontId="0" fillId="2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176" fontId="0" fillId="2" borderId="0" xfId="1" applyNumberFormat="1" applyFont="1" applyFill="1">
      <alignment vertical="center"/>
    </xf>
    <xf numFmtId="17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176" fontId="2" fillId="6" borderId="1" xfId="1" applyNumberFormat="1" applyFont="1" applyFill="1" applyBorder="1" applyAlignment="1">
      <alignment horizontal="right"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0" fontId="11" fillId="6" borderId="1" xfId="0" applyFont="1" applyFill="1" applyBorder="1">
      <alignment vertical="center"/>
    </xf>
    <xf numFmtId="3" fontId="2" fillId="6" borderId="5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76" fontId="0" fillId="6" borderId="1" xfId="1" applyNumberFormat="1" applyFont="1" applyFill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3" fontId="0" fillId="6" borderId="1" xfId="0" applyNumberForma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right" vertical="center"/>
    </xf>
    <xf numFmtId="183" fontId="0" fillId="0" borderId="1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right" vertical="center"/>
    </xf>
    <xf numFmtId="3" fontId="2" fillId="0" borderId="11" xfId="0" applyNumberFormat="1" applyFont="1" applyFill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</cellXfs>
  <cellStyles count="2">
    <cellStyle name="一般" xfId="0" builtinId="0"/>
    <cellStyle name="百分比" xfId="1" builtinId="5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2421792</xdr:colOff>
      <xdr:row>11</xdr:row>
      <xdr:rowOff>26377</xdr:rowOff>
    </xdr:from>
    <xdr:to>
      <xdr:col>0</xdr:col>
      <xdr:colOff>4512407</xdr:colOff>
      <xdr:row>11</xdr:row>
      <xdr:rowOff>565639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818E23C4-9358-874B-9B40-D1679E219459}"/>
            </a:ext>
          </a:extLst>
        </xdr:cNvPr>
        <xdr:cNvSpPr/>
      </xdr:nvSpPr>
      <xdr:spPr>
        <a:xfrm>
          <a:off x="2421792" y="3836377"/>
          <a:ext cx="2090615" cy="5392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156307</xdr:colOff>
      <xdr:row>1</xdr:row>
      <xdr:rowOff>0</xdr:rowOff>
    </xdr:from>
    <xdr:to>
      <xdr:col>5</xdr:col>
      <xdr:colOff>764007</xdr:colOff>
      <xdr:row>1</xdr:row>
      <xdr:rowOff>583815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A7092894-4152-1B45-8086-519B4B4C655F}"/>
            </a:ext>
          </a:extLst>
        </xdr:cNvPr>
        <xdr:cNvSpPr/>
      </xdr:nvSpPr>
      <xdr:spPr>
        <a:xfrm>
          <a:off x="10941538" y="410308"/>
          <a:ext cx="607700" cy="583815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138072</xdr:colOff>
      <xdr:row>10</xdr:row>
      <xdr:rowOff>255304</xdr:rowOff>
    </xdr:from>
    <xdr:to>
      <xdr:col>4</xdr:col>
      <xdr:colOff>745772</xdr:colOff>
      <xdr:row>11</xdr:row>
      <xdr:rowOff>560104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B761F2CC-5F77-8140-BD17-EF43322CCB3E}"/>
            </a:ext>
          </a:extLst>
        </xdr:cNvPr>
        <xdr:cNvSpPr/>
      </xdr:nvSpPr>
      <xdr:spPr>
        <a:xfrm>
          <a:off x="10083149" y="3772227"/>
          <a:ext cx="607700" cy="597877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375139</xdr:colOff>
      <xdr:row>10</xdr:row>
      <xdr:rowOff>54708</xdr:rowOff>
    </xdr:from>
    <xdr:to>
      <xdr:col>15</xdr:col>
      <xdr:colOff>897466</xdr:colOff>
      <xdr:row>11</xdr:row>
      <xdr:rowOff>338667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2DD1B630-6AE4-6047-94DA-55834CB58CF5}"/>
            </a:ext>
          </a:extLst>
        </xdr:cNvPr>
        <xdr:cNvSpPr/>
      </xdr:nvSpPr>
      <xdr:spPr>
        <a:xfrm>
          <a:off x="20830606" y="3542975"/>
          <a:ext cx="522327" cy="571825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334760</xdr:colOff>
      <xdr:row>12</xdr:row>
      <xdr:rowOff>162821</xdr:rowOff>
    </xdr:from>
    <xdr:to>
      <xdr:col>15</xdr:col>
      <xdr:colOff>857087</xdr:colOff>
      <xdr:row>13</xdr:row>
      <xdr:rowOff>173241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C3944645-772D-5B42-90FD-18214764CCC0}"/>
            </a:ext>
          </a:extLst>
        </xdr:cNvPr>
        <xdr:cNvSpPr/>
      </xdr:nvSpPr>
      <xdr:spPr>
        <a:xfrm>
          <a:off x="20771991" y="4539436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293076</xdr:colOff>
      <xdr:row>12</xdr:row>
      <xdr:rowOff>508000</xdr:rowOff>
    </xdr:from>
    <xdr:to>
      <xdr:col>6</xdr:col>
      <xdr:colOff>815403</xdr:colOff>
      <xdr:row>14</xdr:row>
      <xdr:rowOff>10420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A26362DD-61C4-5C46-A2DD-3E471686A24B}"/>
            </a:ext>
          </a:extLst>
        </xdr:cNvPr>
        <xdr:cNvSpPr/>
      </xdr:nvSpPr>
      <xdr:spPr>
        <a:xfrm>
          <a:off x="11918461" y="4884615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250092</xdr:colOff>
      <xdr:row>12</xdr:row>
      <xdr:rowOff>562708</xdr:rowOff>
    </xdr:from>
    <xdr:to>
      <xdr:col>7</xdr:col>
      <xdr:colOff>772419</xdr:colOff>
      <xdr:row>14</xdr:row>
      <xdr:rowOff>65128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FF0BC18E-F8CD-0E4F-A675-24A8890DC731}"/>
            </a:ext>
          </a:extLst>
        </xdr:cNvPr>
        <xdr:cNvSpPr/>
      </xdr:nvSpPr>
      <xdr:spPr>
        <a:xfrm>
          <a:off x="12715630" y="4939323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212318</xdr:colOff>
      <xdr:row>17</xdr:row>
      <xdr:rowOff>310012</xdr:rowOff>
    </xdr:from>
    <xdr:to>
      <xdr:col>4</xdr:col>
      <xdr:colOff>820018</xdr:colOff>
      <xdr:row>19</xdr:row>
      <xdr:rowOff>126351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33D9C68F-F479-224B-AE87-6F1DBC6BF0E1}"/>
            </a:ext>
          </a:extLst>
        </xdr:cNvPr>
        <xdr:cNvSpPr/>
      </xdr:nvSpPr>
      <xdr:spPr>
        <a:xfrm>
          <a:off x="10157395" y="7168012"/>
          <a:ext cx="607700" cy="597877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742461</xdr:colOff>
      <xdr:row>5</xdr:row>
      <xdr:rowOff>135676</xdr:rowOff>
    </xdr:from>
    <xdr:to>
      <xdr:col>14</xdr:col>
      <xdr:colOff>605691</xdr:colOff>
      <xdr:row>10</xdr:row>
      <xdr:rowOff>234460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FE7C1126-EA26-344F-AB71-0C2203556FD6}"/>
            </a:ext>
          </a:extLst>
        </xdr:cNvPr>
        <xdr:cNvGrpSpPr/>
      </xdr:nvGrpSpPr>
      <xdr:grpSpPr>
        <a:xfrm>
          <a:off x="10663115" y="2187214"/>
          <a:ext cx="9373576" cy="1564169"/>
          <a:chOff x="4703174" y="9553221"/>
          <a:chExt cx="5606970" cy="1297185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971E7719-DEF2-A31B-3993-0459AC6AA41B}"/>
              </a:ext>
            </a:extLst>
          </xdr:cNvPr>
          <xdr:cNvCxnSpPr/>
        </xdr:nvCxnSpPr>
        <xdr:spPr>
          <a:xfrm flipV="1">
            <a:off x="4703174" y="9797182"/>
            <a:ext cx="2414596" cy="105322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F2E0A1ED-3DE0-0517-947E-9F7A2301256C}"/>
              </a:ext>
            </a:extLst>
          </xdr:cNvPr>
          <xdr:cNvSpPr txBox="1"/>
        </xdr:nvSpPr>
        <xdr:spPr>
          <a:xfrm>
            <a:off x="7106162" y="9553221"/>
            <a:ext cx="3203982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營運費用增加</a:t>
            </a:r>
            <a:r>
              <a:rPr lang="en-US" altLang="zh-TW" sz="1800">
                <a:solidFill>
                  <a:srgbClr val="002060"/>
                </a:solidFill>
              </a:rPr>
              <a:t>21% , </a:t>
            </a:r>
            <a:r>
              <a:rPr lang="zh-TW" altLang="en-US" sz="1800">
                <a:solidFill>
                  <a:srgbClr val="002060"/>
                </a:solidFill>
              </a:rPr>
              <a:t>主要是與在</a:t>
            </a:r>
            <a:r>
              <a:rPr lang="en-US" altLang="zh-TW" sz="1800">
                <a:solidFill>
                  <a:srgbClr val="002060"/>
                </a:solidFill>
              </a:rPr>
              <a:t>2018</a:t>
            </a:r>
            <a:r>
              <a:rPr lang="zh-TW" altLang="en-US" sz="1800">
                <a:solidFill>
                  <a:srgbClr val="002060"/>
                </a:solidFill>
              </a:rPr>
              <a:t>年和</a:t>
            </a:r>
            <a:r>
              <a:rPr lang="en-US" altLang="zh-TW" sz="1800">
                <a:solidFill>
                  <a:srgbClr val="002060"/>
                </a:solidFill>
              </a:rPr>
              <a:t>2017</a:t>
            </a:r>
            <a:r>
              <a:rPr lang="zh-TW" altLang="en-US" sz="1800">
                <a:solidFill>
                  <a:srgbClr val="002060"/>
                </a:solidFill>
              </a:rPr>
              <a:t>年完成與收購有關</a:t>
            </a:r>
            <a:r>
              <a:rPr lang="en-US" altLang="zh-TW" sz="1800">
                <a:solidFill>
                  <a:srgbClr val="002060"/>
                </a:solidFill>
              </a:rPr>
              <a:t>(Restructuring and other charges)</a:t>
            </a:r>
            <a:r>
              <a:rPr lang="zh-TW" altLang="en-US" sz="1800">
                <a:solidFill>
                  <a:srgbClr val="002060"/>
                </a:solidFill>
              </a:rPr>
              <a:t>的營運费用佔</a:t>
            </a:r>
            <a:r>
              <a:rPr lang="en-US" altLang="zh-TW" sz="1800">
                <a:solidFill>
                  <a:srgbClr val="002060"/>
                </a:solidFill>
              </a:rPr>
              <a:t>3 %</a:t>
            </a:r>
            <a:endParaRPr lang="zh-TW" altLang="en-US" sz="18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4</xdr:col>
      <xdr:colOff>231858</xdr:colOff>
      <xdr:row>10</xdr:row>
      <xdr:rowOff>39077</xdr:rowOff>
    </xdr:from>
    <xdr:to>
      <xdr:col>4</xdr:col>
      <xdr:colOff>839558</xdr:colOff>
      <xdr:row>10</xdr:row>
      <xdr:rowOff>254001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389C8BD3-D260-DD4D-941D-AE0016361CB3}"/>
            </a:ext>
          </a:extLst>
        </xdr:cNvPr>
        <xdr:cNvSpPr/>
      </xdr:nvSpPr>
      <xdr:spPr>
        <a:xfrm>
          <a:off x="10176935" y="3556000"/>
          <a:ext cx="607700" cy="214924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764007</xdr:colOff>
      <xdr:row>1</xdr:row>
      <xdr:rowOff>291910</xdr:rowOff>
    </xdr:from>
    <xdr:to>
      <xdr:col>18</xdr:col>
      <xdr:colOff>976921</xdr:colOff>
      <xdr:row>7</xdr:row>
      <xdr:rowOff>176941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03B99038-0E72-CE47-99B5-3B3E944C4686}"/>
            </a:ext>
          </a:extLst>
        </xdr:cNvPr>
        <xdr:cNvGrpSpPr/>
      </xdr:nvGrpSpPr>
      <xdr:grpSpPr>
        <a:xfrm>
          <a:off x="11519930" y="716872"/>
          <a:ext cx="14280606" cy="2097761"/>
          <a:chOff x="1778991" y="8661061"/>
          <a:chExt cx="8531153" cy="1751852"/>
        </a:xfrm>
      </xdr:grpSpPr>
      <xdr:cxnSp macro="">
        <xdr:nvCxnSpPr>
          <xdr:cNvPr id="24" name="直線接點 23">
            <a:extLst>
              <a:ext uri="{FF2B5EF4-FFF2-40B4-BE49-F238E27FC236}">
                <a16:creationId xmlns:a16="http://schemas.microsoft.com/office/drawing/2014/main" id="{1C419AD2-E5BC-79BF-5419-5E88C300BF83}"/>
              </a:ext>
            </a:extLst>
          </xdr:cNvPr>
          <xdr:cNvCxnSpPr>
            <a:stCxn id="3" idx="6"/>
          </xdr:cNvCxnSpPr>
        </xdr:nvCxnSpPr>
        <xdr:spPr>
          <a:xfrm>
            <a:off x="1778991" y="8661061"/>
            <a:ext cx="5338779" cy="1136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8711A0A3-F510-BE58-5622-612E9906AC6D}"/>
              </a:ext>
            </a:extLst>
          </xdr:cNvPr>
          <xdr:cNvSpPr txBox="1"/>
        </xdr:nvSpPr>
        <xdr:spPr>
          <a:xfrm>
            <a:off x="7106162" y="9553221"/>
            <a:ext cx="3203982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因</a:t>
            </a:r>
            <a:r>
              <a:rPr lang="zh-TW" altLang="en-US" sz="1800" baseline="0">
                <a:solidFill>
                  <a:srgbClr val="002060"/>
                </a:solidFill>
              </a:rPr>
              <a:t> </a:t>
            </a:r>
            <a:r>
              <a:rPr lang="en-US" altLang="zh-TW" sz="1800">
                <a:solidFill>
                  <a:srgbClr val="002060"/>
                </a:solidFill>
              </a:rPr>
              <a:t>2017</a:t>
            </a:r>
            <a:r>
              <a:rPr lang="zh-TW" altLang="en-US" sz="1800">
                <a:solidFill>
                  <a:srgbClr val="002060"/>
                </a:solidFill>
              </a:rPr>
              <a:t>年與 </a:t>
            </a:r>
            <a:r>
              <a:rPr lang="en" altLang="zh-TW" sz="1800">
                <a:solidFill>
                  <a:srgbClr val="002060"/>
                </a:solidFill>
              </a:rPr>
              <a:t>Synchrony </a:t>
            </a:r>
            <a:r>
              <a:rPr lang="zh-TW" altLang="en-US" sz="1800">
                <a:solidFill>
                  <a:srgbClr val="002060"/>
                </a:solidFill>
              </a:rPr>
              <a:t> 銀行出售 貸款投資組合</a:t>
            </a:r>
            <a:endParaRPr lang="en-US" altLang="zh-TW" sz="1800">
              <a:solidFill>
                <a:srgbClr val="002060"/>
              </a:solidFill>
            </a:endParaRPr>
          </a:p>
          <a:p>
            <a:r>
              <a:rPr lang="zh-TW" altLang="en-US" sz="1800">
                <a:solidFill>
                  <a:srgbClr val="002060"/>
                </a:solidFill>
              </a:rPr>
              <a:t>以換取貸款給用戶的資格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因此透過貸款利息的收入減少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153915</xdr:colOff>
      <xdr:row>32</xdr:row>
      <xdr:rowOff>207819</xdr:rowOff>
    </xdr:from>
    <xdr:to>
      <xdr:col>4</xdr:col>
      <xdr:colOff>676242</xdr:colOff>
      <xdr:row>34</xdr:row>
      <xdr:rowOff>72825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9575006" y="9750137"/>
          <a:ext cx="522327" cy="488461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623456</xdr:colOff>
      <xdr:row>33</xdr:row>
      <xdr:rowOff>323716</xdr:rowOff>
    </xdr:from>
    <xdr:to>
      <xdr:col>7</xdr:col>
      <xdr:colOff>281802</xdr:colOff>
      <xdr:row>55</xdr:row>
      <xdr:rowOff>69273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698AA771-A034-DA1E-E531-3CF9C3C0D466}"/>
            </a:ext>
          </a:extLst>
        </xdr:cNvPr>
        <xdr:cNvGrpSpPr/>
      </xdr:nvGrpSpPr>
      <xdr:grpSpPr>
        <a:xfrm>
          <a:off x="8379527" y="10447430"/>
          <a:ext cx="3808525" cy="7066200"/>
          <a:chOff x="7782165" y="8047207"/>
          <a:chExt cx="2259623" cy="3167113"/>
        </a:xfrm>
      </xdr:grpSpPr>
      <xdr:cxnSp macro="">
        <xdr:nvCxnSpPr>
          <xdr:cNvPr id="4" name="直線接點 3">
            <a:extLst>
              <a:ext uri="{FF2B5EF4-FFF2-40B4-BE49-F238E27FC236}">
                <a16:creationId xmlns:a16="http://schemas.microsoft.com/office/drawing/2014/main" id="{D4E18EFB-0108-646B-BD39-A7B838C358EC}"/>
              </a:ext>
            </a:extLst>
          </xdr:cNvPr>
          <xdr:cNvCxnSpPr/>
        </xdr:nvCxnSpPr>
        <xdr:spPr>
          <a:xfrm flipH="1">
            <a:off x="7997590" y="8047207"/>
            <a:ext cx="543984" cy="261794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1727ED2D-5FC6-6585-ED56-7523C718E499}"/>
              </a:ext>
            </a:extLst>
          </xdr:cNvPr>
          <xdr:cNvSpPr txBox="1"/>
        </xdr:nvSpPr>
        <xdr:spPr>
          <a:xfrm>
            <a:off x="7782165" y="10660028"/>
            <a:ext cx="2259623" cy="5542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庫藏股是累積制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 </a:t>
            </a:r>
          </a:p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新增的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35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億裡面除了原有的回購計劃外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還新增了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10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億的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ASR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加速回購</a:t>
            </a:r>
          </a:p>
        </xdr:txBody>
      </xdr:sp>
    </xdr:grpSp>
    <xdr:clientData/>
  </xdr:twoCellAnchor>
  <xdr:twoCellAnchor>
    <xdr:from>
      <xdr:col>15</xdr:col>
      <xdr:colOff>177091</xdr:colOff>
      <xdr:row>35</xdr:row>
      <xdr:rowOff>114298</xdr:rowOff>
    </xdr:from>
    <xdr:to>
      <xdr:col>21</xdr:col>
      <xdr:colOff>30910</xdr:colOff>
      <xdr:row>43</xdr:row>
      <xdr:rowOff>259769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9227091" y="10877548"/>
          <a:ext cx="5745712" cy="2826078"/>
          <a:chOff x="8595795" y="8090895"/>
          <a:chExt cx="3352405" cy="1013483"/>
        </a:xfrm>
      </xdr:grpSpPr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>
            <a:off x="8595795" y="8090895"/>
            <a:ext cx="1092782" cy="78399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9688577" y="8912125"/>
            <a:ext cx="2259623" cy="19225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NetIncome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增加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14.01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億美金</a:t>
            </a:r>
          </a:p>
        </xdr:txBody>
      </xdr:sp>
    </xdr:grpSp>
    <xdr:clientData/>
  </xdr:twoCellAnchor>
  <xdr:twoCellAnchor>
    <xdr:from>
      <xdr:col>15</xdr:col>
      <xdr:colOff>29225</xdr:colOff>
      <xdr:row>34</xdr:row>
      <xdr:rowOff>247650</xdr:rowOff>
    </xdr:from>
    <xdr:to>
      <xdr:col>15</xdr:col>
      <xdr:colOff>361950</xdr:colOff>
      <xdr:row>35</xdr:row>
      <xdr:rowOff>304023</xdr:rowOff>
    </xdr:to>
    <xdr:sp macro="" textlink="">
      <xdr:nvSpPr>
        <xdr:cNvPr id="11" name="橢圓 10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19041125" y="10429875"/>
          <a:ext cx="332725" cy="351648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435429</xdr:colOff>
      <xdr:row>39</xdr:row>
      <xdr:rowOff>68036</xdr:rowOff>
    </xdr:from>
    <xdr:to>
      <xdr:col>15</xdr:col>
      <xdr:colOff>957756</xdr:colOff>
      <xdr:row>40</xdr:row>
      <xdr:rowOff>166775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903C21E9-5EE4-724B-A89A-10DEBC3B460B}"/>
            </a:ext>
          </a:extLst>
        </xdr:cNvPr>
        <xdr:cNvSpPr/>
      </xdr:nvSpPr>
      <xdr:spPr>
        <a:xfrm>
          <a:off x="19485429" y="11865429"/>
          <a:ext cx="522327" cy="49334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1115786</xdr:colOff>
      <xdr:row>27</xdr:row>
      <xdr:rowOff>190500</xdr:rowOff>
    </xdr:from>
    <xdr:to>
      <xdr:col>15</xdr:col>
      <xdr:colOff>1483179</xdr:colOff>
      <xdr:row>28</xdr:row>
      <xdr:rowOff>244929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20165786" y="8259536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367393</xdr:colOff>
      <xdr:row>26</xdr:row>
      <xdr:rowOff>272143</xdr:rowOff>
    </xdr:from>
    <xdr:to>
      <xdr:col>5</xdr:col>
      <xdr:colOff>734786</xdr:colOff>
      <xdr:row>28</xdr:row>
      <xdr:rowOff>27215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0613572" y="8041822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342901</xdr:colOff>
      <xdr:row>26</xdr:row>
      <xdr:rowOff>274864</xdr:rowOff>
    </xdr:from>
    <xdr:to>
      <xdr:col>6</xdr:col>
      <xdr:colOff>710294</xdr:colOff>
      <xdr:row>28</xdr:row>
      <xdr:rowOff>29936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19115" y="8044543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372837</xdr:colOff>
      <xdr:row>28</xdr:row>
      <xdr:rowOff>73479</xdr:rowOff>
    </xdr:from>
    <xdr:to>
      <xdr:col>6</xdr:col>
      <xdr:colOff>740230</xdr:colOff>
      <xdr:row>29</xdr:row>
      <xdr:rowOff>46265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49051" y="8441872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334737</xdr:colOff>
      <xdr:row>25</xdr:row>
      <xdr:rowOff>35379</xdr:rowOff>
    </xdr:from>
    <xdr:to>
      <xdr:col>6</xdr:col>
      <xdr:colOff>702130</xdr:colOff>
      <xdr:row>25</xdr:row>
      <xdr:rowOff>389165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10951" y="7369629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326572</xdr:colOff>
      <xdr:row>9</xdr:row>
      <xdr:rowOff>285750</xdr:rowOff>
    </xdr:from>
    <xdr:to>
      <xdr:col>4</xdr:col>
      <xdr:colOff>693965</xdr:colOff>
      <xdr:row>10</xdr:row>
      <xdr:rowOff>340178</xdr:rowOff>
    </xdr:to>
    <xdr:sp macro="" textlink="">
      <xdr:nvSpPr>
        <xdr:cNvPr id="19" name="橢圓 18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9742715" y="2898321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329293</xdr:colOff>
      <xdr:row>16</xdr:row>
      <xdr:rowOff>43542</xdr:rowOff>
    </xdr:from>
    <xdr:to>
      <xdr:col>4</xdr:col>
      <xdr:colOff>696686</xdr:colOff>
      <xdr:row>17</xdr:row>
      <xdr:rowOff>2721</xdr:rowOff>
    </xdr:to>
    <xdr:sp macro="" textlink="">
      <xdr:nvSpPr>
        <xdr:cNvPr id="20" name="橢圓 19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9745436" y="4765221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771184</xdr:colOff>
      <xdr:row>47</xdr:row>
      <xdr:rowOff>320386</xdr:rowOff>
    </xdr:from>
    <xdr:to>
      <xdr:col>9</xdr:col>
      <xdr:colOff>95250</xdr:colOff>
      <xdr:row>49</xdr:row>
      <xdr:rowOff>81642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12677434" y="14948065"/>
          <a:ext cx="1405959" cy="441613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365453</xdr:colOff>
      <xdr:row>48</xdr:row>
      <xdr:rowOff>307515</xdr:rowOff>
    </xdr:from>
    <xdr:to>
      <xdr:col>12</xdr:col>
      <xdr:colOff>81643</xdr:colOff>
      <xdr:row>53</xdr:row>
      <xdr:rowOff>312965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3101739" y="15479479"/>
          <a:ext cx="3498975" cy="1624700"/>
          <a:chOff x="8386539" y="8090895"/>
          <a:chExt cx="2259623" cy="618221"/>
        </a:xfrm>
      </xdr:grpSpPr>
      <xdr:cxnSp macro="">
        <xdr:nvCxnSpPr>
          <xdr:cNvPr id="24" name="直線接點 23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>
            <a:off x="8595795" y="8090895"/>
            <a:ext cx="395259" cy="41185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386539" y="8516863"/>
            <a:ext cx="2259623" cy="19225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收到帳款的周期變長了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644825</xdr:colOff>
      <xdr:row>46</xdr:row>
      <xdr:rowOff>36233</xdr:rowOff>
    </xdr:from>
    <xdr:to>
      <xdr:col>15</xdr:col>
      <xdr:colOff>414325</xdr:colOff>
      <xdr:row>47</xdr:row>
      <xdr:rowOff>315248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B236B9B-D367-049F-7EA1-DD6A421ED0FA}"/>
            </a:ext>
          </a:extLst>
        </xdr:cNvPr>
        <xdr:cNvSpPr/>
      </xdr:nvSpPr>
      <xdr:spPr>
        <a:xfrm>
          <a:off x="23838087" y="14510630"/>
          <a:ext cx="598153" cy="56724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79375</xdr:colOff>
      <xdr:row>43</xdr:row>
      <xdr:rowOff>79375</xdr:rowOff>
    </xdr:from>
    <xdr:to>
      <xdr:col>3</xdr:col>
      <xdr:colOff>773906</xdr:colOff>
      <xdr:row>44</xdr:row>
      <xdr:rowOff>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F7CA6027-7814-7047-B893-D8EDFD4FBCF6}"/>
            </a:ext>
          </a:extLst>
        </xdr:cNvPr>
        <xdr:cNvSpPr/>
      </xdr:nvSpPr>
      <xdr:spPr>
        <a:xfrm>
          <a:off x="13731875" y="13434219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192088</xdr:colOff>
      <xdr:row>37</xdr:row>
      <xdr:rowOff>192088</xdr:rowOff>
    </xdr:from>
    <xdr:to>
      <xdr:col>4</xdr:col>
      <xdr:colOff>53181</xdr:colOff>
      <xdr:row>39</xdr:row>
      <xdr:rowOff>33337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A56E6D81-72AB-9D43-90BB-F98454D65EF0}"/>
            </a:ext>
          </a:extLst>
        </xdr:cNvPr>
        <xdr:cNvSpPr/>
      </xdr:nvSpPr>
      <xdr:spPr>
        <a:xfrm>
          <a:off x="13844588" y="1176099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146051</xdr:colOff>
      <xdr:row>40</xdr:row>
      <xdr:rowOff>245269</xdr:rowOff>
    </xdr:from>
    <xdr:to>
      <xdr:col>4</xdr:col>
      <xdr:colOff>7144</xdr:colOff>
      <xdr:row>42</xdr:row>
      <xdr:rowOff>86518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63064896-CBCD-5847-A1DB-4940A724D3AF}"/>
            </a:ext>
          </a:extLst>
        </xdr:cNvPr>
        <xdr:cNvSpPr/>
      </xdr:nvSpPr>
      <xdr:spPr>
        <a:xfrm>
          <a:off x="13798551" y="127071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132556</xdr:colOff>
      <xdr:row>43</xdr:row>
      <xdr:rowOff>33337</xdr:rowOff>
    </xdr:from>
    <xdr:to>
      <xdr:col>5</xdr:col>
      <xdr:colOff>827087</xdr:colOff>
      <xdr:row>43</xdr:row>
      <xdr:rowOff>469899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C663AFF2-6245-0B47-B206-52946F30B64C}"/>
            </a:ext>
          </a:extLst>
        </xdr:cNvPr>
        <xdr:cNvSpPr/>
      </xdr:nvSpPr>
      <xdr:spPr>
        <a:xfrm>
          <a:off x="15451931" y="1338818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126205</xdr:colOff>
      <xdr:row>43</xdr:row>
      <xdr:rowOff>86517</xdr:rowOff>
    </xdr:from>
    <xdr:to>
      <xdr:col>6</xdr:col>
      <xdr:colOff>820736</xdr:colOff>
      <xdr:row>44</xdr:row>
      <xdr:rowOff>7142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03DB8675-CE6A-524B-BDF4-1F8427FDFC86}"/>
            </a:ext>
          </a:extLst>
        </xdr:cNvPr>
        <xdr:cNvSpPr/>
      </xdr:nvSpPr>
      <xdr:spPr>
        <a:xfrm>
          <a:off x="16279018" y="1344136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79374</xdr:colOff>
      <xdr:row>37</xdr:row>
      <xdr:rowOff>198437</xdr:rowOff>
    </xdr:from>
    <xdr:to>
      <xdr:col>5</xdr:col>
      <xdr:colOff>773905</xdr:colOff>
      <xdr:row>39</xdr:row>
      <xdr:rowOff>39686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759551F8-C977-5345-9C96-2DD86E2C53A7}"/>
            </a:ext>
          </a:extLst>
        </xdr:cNvPr>
        <xdr:cNvSpPr/>
      </xdr:nvSpPr>
      <xdr:spPr>
        <a:xfrm>
          <a:off x="15398749" y="1176734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158750</xdr:colOff>
      <xdr:row>37</xdr:row>
      <xdr:rowOff>238126</xdr:rowOff>
    </xdr:from>
    <xdr:to>
      <xdr:col>7</xdr:col>
      <xdr:colOff>19844</xdr:colOff>
      <xdr:row>39</xdr:row>
      <xdr:rowOff>79375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79A8883B-42EF-3842-8B0D-42E17561C1C7}"/>
            </a:ext>
          </a:extLst>
        </xdr:cNvPr>
        <xdr:cNvSpPr/>
      </xdr:nvSpPr>
      <xdr:spPr>
        <a:xfrm>
          <a:off x="16311563" y="11807032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152400</xdr:colOff>
      <xdr:row>38</xdr:row>
      <xdr:rowOff>192088</xdr:rowOff>
    </xdr:from>
    <xdr:to>
      <xdr:col>7</xdr:col>
      <xdr:colOff>13494</xdr:colOff>
      <xdr:row>40</xdr:row>
      <xdr:rowOff>33338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62ADD545-5BCC-0442-8E11-3B405DB08A0C}"/>
            </a:ext>
          </a:extLst>
        </xdr:cNvPr>
        <xdr:cNvSpPr/>
      </xdr:nvSpPr>
      <xdr:spPr>
        <a:xfrm>
          <a:off x="16305213" y="1205865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126207</xdr:colOff>
      <xdr:row>38</xdr:row>
      <xdr:rowOff>284956</xdr:rowOff>
    </xdr:from>
    <xdr:to>
      <xdr:col>5</xdr:col>
      <xdr:colOff>820738</xdr:colOff>
      <xdr:row>40</xdr:row>
      <xdr:rowOff>126206</xdr:rowOff>
    </xdr:to>
    <xdr:sp macro="" textlink="">
      <xdr:nvSpPr>
        <xdr:cNvPr id="11" name="橢圓 10">
          <a:extLst>
            <a:ext uri="{FF2B5EF4-FFF2-40B4-BE49-F238E27FC236}">
              <a16:creationId xmlns:a16="http://schemas.microsoft.com/office/drawing/2014/main" id="{0821A28A-5F03-FA4B-89C9-E1DF73C41D3D}"/>
            </a:ext>
          </a:extLst>
        </xdr:cNvPr>
        <xdr:cNvSpPr/>
      </xdr:nvSpPr>
      <xdr:spPr>
        <a:xfrm>
          <a:off x="15445582" y="12151519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159545</xdr:colOff>
      <xdr:row>40</xdr:row>
      <xdr:rowOff>258763</xdr:rowOff>
    </xdr:from>
    <xdr:to>
      <xdr:col>6</xdr:col>
      <xdr:colOff>20638</xdr:colOff>
      <xdr:row>42</xdr:row>
      <xdr:rowOff>100012</xdr:rowOff>
    </xdr:to>
    <xdr:sp macro="" textlink="">
      <xdr:nvSpPr>
        <xdr:cNvPr id="12" name="橢圓 11">
          <a:extLst>
            <a:ext uri="{FF2B5EF4-FFF2-40B4-BE49-F238E27FC236}">
              <a16:creationId xmlns:a16="http://schemas.microsoft.com/office/drawing/2014/main" id="{8CBC66E6-4810-A94C-BEFA-EAB9421DE816}"/>
            </a:ext>
          </a:extLst>
        </xdr:cNvPr>
        <xdr:cNvSpPr/>
      </xdr:nvSpPr>
      <xdr:spPr>
        <a:xfrm>
          <a:off x="15478920" y="12720638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252414</xdr:colOff>
      <xdr:row>40</xdr:row>
      <xdr:rowOff>232569</xdr:rowOff>
    </xdr:from>
    <xdr:to>
      <xdr:col>7</xdr:col>
      <xdr:colOff>113508</xdr:colOff>
      <xdr:row>42</xdr:row>
      <xdr:rowOff>73818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4FAF3363-B734-6349-BDAE-F00A8075D865}"/>
            </a:ext>
          </a:extLst>
        </xdr:cNvPr>
        <xdr:cNvSpPr/>
      </xdr:nvSpPr>
      <xdr:spPr>
        <a:xfrm>
          <a:off x="16405227" y="126944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198437</xdr:colOff>
      <xdr:row>31</xdr:row>
      <xdr:rowOff>59532</xdr:rowOff>
    </xdr:from>
    <xdr:to>
      <xdr:col>5</xdr:col>
      <xdr:colOff>59531</xdr:colOff>
      <xdr:row>32</xdr:row>
      <xdr:rowOff>19844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829B43B9-AF8C-A34A-B066-A954FA4405C5}"/>
            </a:ext>
          </a:extLst>
        </xdr:cNvPr>
        <xdr:cNvSpPr/>
      </xdr:nvSpPr>
      <xdr:spPr>
        <a:xfrm>
          <a:off x="14684375" y="9663907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99218</xdr:colOff>
      <xdr:row>24</xdr:row>
      <xdr:rowOff>218282</xdr:rowOff>
    </xdr:from>
    <xdr:to>
      <xdr:col>4</xdr:col>
      <xdr:colOff>793749</xdr:colOff>
      <xdr:row>26</xdr:row>
      <xdr:rowOff>59531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136387EA-A9F3-1443-82E2-405403FD2A4E}"/>
            </a:ext>
          </a:extLst>
        </xdr:cNvPr>
        <xdr:cNvSpPr/>
      </xdr:nvSpPr>
      <xdr:spPr>
        <a:xfrm>
          <a:off x="14585156" y="773906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112711</xdr:colOff>
      <xdr:row>28</xdr:row>
      <xdr:rowOff>251619</xdr:rowOff>
    </xdr:from>
    <xdr:to>
      <xdr:col>4</xdr:col>
      <xdr:colOff>807242</xdr:colOff>
      <xdr:row>30</xdr:row>
      <xdr:rowOff>92868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C354FBDF-BEA7-E341-B4F1-2C5B53E50AAB}"/>
            </a:ext>
          </a:extLst>
        </xdr:cNvPr>
        <xdr:cNvSpPr/>
      </xdr:nvSpPr>
      <xdr:spPr>
        <a:xfrm>
          <a:off x="14598649" y="8963025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158749</xdr:colOff>
      <xdr:row>25</xdr:row>
      <xdr:rowOff>238125</xdr:rowOff>
    </xdr:from>
    <xdr:to>
      <xdr:col>7</xdr:col>
      <xdr:colOff>19843</xdr:colOff>
      <xdr:row>27</xdr:row>
      <xdr:rowOff>79375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BF63F546-06CC-3341-BDB7-8051B7A9FE51}"/>
            </a:ext>
          </a:extLst>
        </xdr:cNvPr>
        <xdr:cNvSpPr/>
      </xdr:nvSpPr>
      <xdr:spPr>
        <a:xfrm>
          <a:off x="16311562" y="805656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158750</xdr:colOff>
      <xdr:row>27</xdr:row>
      <xdr:rowOff>178594</xdr:rowOff>
    </xdr:from>
    <xdr:to>
      <xdr:col>7</xdr:col>
      <xdr:colOff>19844</xdr:colOff>
      <xdr:row>29</xdr:row>
      <xdr:rowOff>19843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FD3AB3D2-4EC7-7643-8D8C-2AC566D7CC36}"/>
            </a:ext>
          </a:extLst>
        </xdr:cNvPr>
        <xdr:cNvSpPr/>
      </xdr:nvSpPr>
      <xdr:spPr>
        <a:xfrm>
          <a:off x="16311563" y="85923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112713</xdr:colOff>
      <xdr:row>25</xdr:row>
      <xdr:rowOff>251618</xdr:rowOff>
    </xdr:from>
    <xdr:to>
      <xdr:col>7</xdr:col>
      <xdr:colOff>807244</xdr:colOff>
      <xdr:row>27</xdr:row>
      <xdr:rowOff>92868</xdr:rowOff>
    </xdr:to>
    <xdr:sp macro="" textlink="">
      <xdr:nvSpPr>
        <xdr:cNvPr id="19" name="橢圓 18">
          <a:extLst>
            <a:ext uri="{FF2B5EF4-FFF2-40B4-BE49-F238E27FC236}">
              <a16:creationId xmlns:a16="http://schemas.microsoft.com/office/drawing/2014/main" id="{622AECE3-6CA4-F341-A78A-F899410EBCBD}"/>
            </a:ext>
          </a:extLst>
        </xdr:cNvPr>
        <xdr:cNvSpPr/>
      </xdr:nvSpPr>
      <xdr:spPr>
        <a:xfrm>
          <a:off x="17098963" y="8070056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146050</xdr:colOff>
      <xdr:row>27</xdr:row>
      <xdr:rowOff>225424</xdr:rowOff>
    </xdr:from>
    <xdr:to>
      <xdr:col>8</xdr:col>
      <xdr:colOff>7143</xdr:colOff>
      <xdr:row>29</xdr:row>
      <xdr:rowOff>66673</xdr:rowOff>
    </xdr:to>
    <xdr:sp macro="" textlink="">
      <xdr:nvSpPr>
        <xdr:cNvPr id="20" name="橢圓 19">
          <a:extLst>
            <a:ext uri="{FF2B5EF4-FFF2-40B4-BE49-F238E27FC236}">
              <a16:creationId xmlns:a16="http://schemas.microsoft.com/office/drawing/2014/main" id="{06C6702E-597F-1A4F-8270-426401BA721C}"/>
            </a:ext>
          </a:extLst>
        </xdr:cNvPr>
        <xdr:cNvSpPr/>
      </xdr:nvSpPr>
      <xdr:spPr>
        <a:xfrm>
          <a:off x="17132300" y="863917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773906</xdr:colOff>
      <xdr:row>12</xdr:row>
      <xdr:rowOff>257968</xdr:rowOff>
    </xdr:from>
    <xdr:to>
      <xdr:col>5</xdr:col>
      <xdr:colOff>158751</xdr:colOff>
      <xdr:row>14</xdr:row>
      <xdr:rowOff>0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0DB36C6C-9878-7A49-917C-BDCAF0D383A0}"/>
            </a:ext>
          </a:extLst>
        </xdr:cNvPr>
        <xdr:cNvSpPr/>
      </xdr:nvSpPr>
      <xdr:spPr>
        <a:xfrm>
          <a:off x="13592969" y="4107656"/>
          <a:ext cx="1885157" cy="337344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138906</xdr:colOff>
      <xdr:row>6</xdr:row>
      <xdr:rowOff>257968</xdr:rowOff>
    </xdr:from>
    <xdr:to>
      <xdr:col>4</xdr:col>
      <xdr:colOff>-1</xdr:colOff>
      <xdr:row>8</xdr:row>
      <xdr:rowOff>99217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6F943813-A78E-C54F-88F4-F32D0778C5D1}"/>
            </a:ext>
          </a:extLst>
        </xdr:cNvPr>
        <xdr:cNvSpPr/>
      </xdr:nvSpPr>
      <xdr:spPr>
        <a:xfrm>
          <a:off x="13791406" y="2162968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171378</xdr:colOff>
      <xdr:row>12</xdr:row>
      <xdr:rowOff>20565</xdr:rowOff>
    </xdr:from>
    <xdr:to>
      <xdr:col>8</xdr:col>
      <xdr:colOff>121227</xdr:colOff>
      <xdr:row>13</xdr:row>
      <xdr:rowOff>17318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0DB36C6C-9878-7A49-917C-BDCAF0D383A0}"/>
            </a:ext>
          </a:extLst>
        </xdr:cNvPr>
        <xdr:cNvSpPr/>
      </xdr:nvSpPr>
      <xdr:spPr>
        <a:xfrm>
          <a:off x="12155560" y="3830565"/>
          <a:ext cx="5768758" cy="2911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484911</xdr:colOff>
      <xdr:row>9</xdr:row>
      <xdr:rowOff>125201</xdr:rowOff>
    </xdr:from>
    <xdr:to>
      <xdr:col>14</xdr:col>
      <xdr:colOff>17317</xdr:colOff>
      <xdr:row>12</xdr:row>
      <xdr:rowOff>17308</xdr:rowOff>
    </xdr:to>
    <xdr:grpSp>
      <xdr:nvGrpSpPr>
        <xdr:cNvPr id="25" name="群組 24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7456729" y="3051974"/>
          <a:ext cx="5784270" cy="775334"/>
          <a:chOff x="7928898" y="8651279"/>
          <a:chExt cx="3374902" cy="278049"/>
        </a:xfrm>
      </xdr:grpSpPr>
      <xdr:cxnSp macro="">
        <xdr:nvCxnSpPr>
          <xdr:cNvPr id="26" name="直線接點 25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 flipV="1">
            <a:off x="7928898" y="8749227"/>
            <a:ext cx="788151" cy="18010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文字方塊 26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708440" y="8651279"/>
            <a:ext cx="2595360" cy="19225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應收帳款持續增加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導致營業現金流減少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4"/>
  <sheetViews>
    <sheetView zoomScale="65" zoomScaleNormal="6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2" sqref="J2:O2"/>
    </sheetView>
  </sheetViews>
  <sheetFormatPr defaultColWidth="11" defaultRowHeight="16.5"/>
  <cols>
    <col min="1" max="1" width="97.375" customWidth="1"/>
    <col min="2" max="3" width="11" style="13" customWidth="1"/>
    <col min="4" max="8" width="11" style="22" customWidth="1"/>
    <col min="9" max="9" width="20.125" customWidth="1"/>
    <col min="10" max="10" width="13" customWidth="1"/>
    <col min="11" max="15" width="12" bestFit="1" customWidth="1"/>
    <col min="16" max="16" width="19.5" customWidth="1"/>
    <col min="17" max="17" width="26.375" style="13" bestFit="1" customWidth="1"/>
    <col min="18" max="23" width="13" customWidth="1"/>
    <col min="24" max="24" width="19.5" customWidth="1"/>
    <col min="25" max="96" width="10.875" style="31"/>
  </cols>
  <sheetData>
    <row r="1" spans="1:25" ht="33" customHeight="1">
      <c r="A1" s="4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  <c r="Q1" s="79" t="s">
        <v>128</v>
      </c>
    </row>
    <row r="2" spans="1:25" ht="47.1" customHeight="1">
      <c r="A2" s="45" t="s">
        <v>132</v>
      </c>
      <c r="B2" s="26">
        <v>9248</v>
      </c>
      <c r="C2" s="26">
        <v>10842</v>
      </c>
      <c r="D2" s="26">
        <v>13094</v>
      </c>
      <c r="E2" s="26">
        <v>15451</v>
      </c>
      <c r="F2" s="26">
        <v>17772</v>
      </c>
      <c r="G2" s="26">
        <v>21454</v>
      </c>
      <c r="H2" s="26">
        <v>25371</v>
      </c>
      <c r="J2" s="28">
        <f>(C2-B2)/B2</f>
        <v>0.17236159169550172</v>
      </c>
      <c r="K2" s="28">
        <f t="shared" ref="K2:O2" si="0">(D2-C2)/C2</f>
        <v>0.20771075447334439</v>
      </c>
      <c r="L2" s="28">
        <f t="shared" si="0"/>
        <v>0.18000610966855049</v>
      </c>
      <c r="M2" s="28">
        <f t="shared" si="0"/>
        <v>0.15021681444566695</v>
      </c>
      <c r="N2" s="28">
        <f t="shared" si="0"/>
        <v>0.2071798334458699</v>
      </c>
      <c r="O2" s="28">
        <f t="shared" si="0"/>
        <v>0.18257667567819522</v>
      </c>
      <c r="Q2" s="80" t="s">
        <v>61</v>
      </c>
    </row>
    <row r="3" spans="1:25" s="1" customFormat="1" ht="23.25">
      <c r="A3" s="15" t="s">
        <v>29</v>
      </c>
      <c r="B3" s="16"/>
      <c r="C3" s="16"/>
      <c r="D3" s="20"/>
      <c r="E3" s="20"/>
      <c r="F3" s="20"/>
      <c r="G3" s="20"/>
      <c r="H3" s="20"/>
      <c r="J3" s="30"/>
      <c r="K3" s="30"/>
      <c r="L3" s="30"/>
      <c r="M3" s="30"/>
      <c r="N3" s="30"/>
      <c r="O3" s="30"/>
      <c r="Q3" s="76"/>
    </row>
    <row r="4" spans="1:25" ht="36" customHeight="1">
      <c r="A4" s="17" t="s">
        <v>130</v>
      </c>
      <c r="B4" s="2">
        <v>2610</v>
      </c>
      <c r="C4" s="2">
        <v>3346</v>
      </c>
      <c r="D4" s="19">
        <v>4419</v>
      </c>
      <c r="E4" s="19">
        <v>5581</v>
      </c>
      <c r="F4" s="19">
        <v>6790</v>
      </c>
      <c r="G4" s="19">
        <v>7934</v>
      </c>
      <c r="H4" s="19">
        <v>10315</v>
      </c>
      <c r="J4" s="32">
        <f>(C4-B4)/B4</f>
        <v>0.28199233716475097</v>
      </c>
      <c r="K4" s="32">
        <f t="shared" ref="K4:O4" si="1">(D4-C4)/C4</f>
        <v>0.32068141063956962</v>
      </c>
      <c r="L4" s="32">
        <f t="shared" si="1"/>
        <v>0.26295541977823039</v>
      </c>
      <c r="M4" s="32">
        <f t="shared" si="1"/>
        <v>0.21662784447231678</v>
      </c>
      <c r="N4" s="32">
        <f t="shared" si="1"/>
        <v>0.16848306332842417</v>
      </c>
      <c r="O4" s="32">
        <f t="shared" si="1"/>
        <v>0.30010083186286868</v>
      </c>
      <c r="P4" s="31"/>
    </row>
    <row r="5" spans="1:25" ht="23.25">
      <c r="A5" s="17" t="s">
        <v>30</v>
      </c>
      <c r="B5" s="2">
        <v>809</v>
      </c>
      <c r="C5" s="2">
        <v>1088</v>
      </c>
      <c r="D5" s="19">
        <v>1011</v>
      </c>
      <c r="E5" s="19">
        <v>1274</v>
      </c>
      <c r="F5" s="19">
        <v>1380</v>
      </c>
      <c r="G5" s="19">
        <v>1741</v>
      </c>
      <c r="H5" s="19">
        <v>1060</v>
      </c>
      <c r="J5" s="28"/>
      <c r="K5" s="28"/>
      <c r="L5" s="28"/>
      <c r="M5" s="28"/>
      <c r="N5" s="28"/>
      <c r="O5" s="28"/>
    </row>
    <row r="6" spans="1:25" ht="23.25">
      <c r="A6" s="17" t="s">
        <v>31</v>
      </c>
      <c r="B6" s="2">
        <v>1220</v>
      </c>
      <c r="C6" s="2">
        <v>1267</v>
      </c>
      <c r="D6" s="19">
        <v>1364</v>
      </c>
      <c r="E6" s="19">
        <v>1482</v>
      </c>
      <c r="F6" s="19">
        <v>1615</v>
      </c>
      <c r="G6" s="19">
        <v>1778</v>
      </c>
      <c r="H6" s="19">
        <v>2075</v>
      </c>
      <c r="J6" s="28"/>
      <c r="K6" s="28"/>
      <c r="L6" s="28"/>
      <c r="M6" s="28"/>
      <c r="N6" s="28"/>
      <c r="O6" s="28"/>
    </row>
    <row r="7" spans="1:25" ht="23.25">
      <c r="A7" s="17" t="s">
        <v>32</v>
      </c>
      <c r="B7" s="2">
        <v>985</v>
      </c>
      <c r="C7" s="2">
        <v>969</v>
      </c>
      <c r="D7" s="19">
        <v>1128</v>
      </c>
      <c r="E7" s="19">
        <v>1313</v>
      </c>
      <c r="F7" s="19">
        <v>1401</v>
      </c>
      <c r="G7" s="19">
        <v>1861</v>
      </c>
      <c r="H7" s="19">
        <v>2445</v>
      </c>
      <c r="J7" s="28"/>
      <c r="K7" s="28"/>
      <c r="L7" s="28"/>
      <c r="M7" s="28"/>
      <c r="N7" s="28"/>
      <c r="O7" s="28"/>
    </row>
    <row r="8" spans="1:25" ht="23.25">
      <c r="A8" s="17" t="s">
        <v>33</v>
      </c>
      <c r="B8" s="2">
        <v>947</v>
      </c>
      <c r="C8" s="2">
        <v>834</v>
      </c>
      <c r="D8" s="19">
        <v>953</v>
      </c>
      <c r="E8" s="19">
        <v>1071</v>
      </c>
      <c r="F8" s="19">
        <v>2085</v>
      </c>
      <c r="G8" s="19">
        <v>2642</v>
      </c>
      <c r="H8" s="19">
        <v>3038</v>
      </c>
      <c r="J8" s="28"/>
      <c r="K8" s="28"/>
      <c r="L8" s="28"/>
      <c r="M8" s="28"/>
      <c r="N8" s="28"/>
      <c r="O8" s="28"/>
    </row>
    <row r="9" spans="1:25" ht="23.25">
      <c r="A9" s="17" t="s">
        <v>34</v>
      </c>
      <c r="B9" s="2">
        <v>560</v>
      </c>
      <c r="C9" s="2">
        <v>1028</v>
      </c>
      <c r="D9" s="19">
        <v>1155</v>
      </c>
      <c r="E9" s="19">
        <v>1451</v>
      </c>
      <c r="F9" s="19">
        <v>1711</v>
      </c>
      <c r="G9" s="19">
        <v>2070</v>
      </c>
      <c r="H9" s="19">
        <v>2114</v>
      </c>
      <c r="J9" s="28"/>
      <c r="K9" s="28"/>
      <c r="L9" s="28"/>
      <c r="M9" s="28"/>
      <c r="N9" s="28"/>
      <c r="O9" s="28"/>
    </row>
    <row r="10" spans="1:25" ht="23.25">
      <c r="A10" s="17" t="s">
        <v>56</v>
      </c>
      <c r="B10" s="2">
        <v>608</v>
      </c>
      <c r="C10" s="2">
        <v>724</v>
      </c>
      <c r="D10" s="19">
        <v>805</v>
      </c>
      <c r="E10" s="19">
        <v>776</v>
      </c>
      <c r="F10" s="19"/>
      <c r="G10" s="19"/>
      <c r="H10" s="19"/>
      <c r="J10" s="28"/>
      <c r="K10" s="28"/>
      <c r="L10" s="28"/>
      <c r="M10" s="28"/>
      <c r="N10" s="28"/>
      <c r="O10" s="28"/>
      <c r="Y10" s="33"/>
    </row>
    <row r="11" spans="1:25" ht="23.25">
      <c r="A11" s="17" t="s">
        <v>131</v>
      </c>
      <c r="B11" s="2">
        <v>48</v>
      </c>
      <c r="C11" s="2" t="s">
        <v>55</v>
      </c>
      <c r="D11" s="19">
        <v>132</v>
      </c>
      <c r="E11" s="19">
        <v>309</v>
      </c>
      <c r="F11" s="19">
        <v>71</v>
      </c>
      <c r="G11" s="19">
        <v>139</v>
      </c>
      <c r="H11" s="19">
        <v>62</v>
      </c>
      <c r="J11" s="28"/>
      <c r="K11" s="28"/>
      <c r="L11" s="28"/>
      <c r="M11" s="28"/>
      <c r="N11" s="28"/>
      <c r="O11" s="28"/>
      <c r="Y11" s="33"/>
    </row>
    <row r="12" spans="1:25" ht="45" customHeight="1">
      <c r="A12" s="25" t="s">
        <v>66</v>
      </c>
      <c r="B12" s="11">
        <v>7787</v>
      </c>
      <c r="C12" s="11">
        <v>9256</v>
      </c>
      <c r="D12" s="26">
        <v>10967</v>
      </c>
      <c r="E12" s="26">
        <v>13257</v>
      </c>
      <c r="F12" s="26">
        <v>15053</v>
      </c>
      <c r="G12" s="26">
        <v>18165</v>
      </c>
      <c r="H12" s="26">
        <v>21109</v>
      </c>
      <c r="J12" s="28">
        <f t="shared" ref="J12:J17" si="2">(C12-B12)/B12</f>
        <v>0.18864774624373956</v>
      </c>
      <c r="K12" s="28">
        <f t="shared" ref="K12:K17" si="3">(D12-C12)/C12</f>
        <v>0.18485306828003456</v>
      </c>
      <c r="L12" s="28">
        <f t="shared" ref="L12:L17" si="4">(E12-D12)/D12</f>
        <v>0.20880824291054983</v>
      </c>
      <c r="M12" s="28">
        <f t="shared" ref="M12:M17" si="5">(F12-E12)/E12</f>
        <v>0.13547559779739005</v>
      </c>
      <c r="N12" s="28">
        <f t="shared" ref="N12:N17" si="6">(G12-F12)/F12</f>
        <v>0.20673619876436591</v>
      </c>
      <c r="O12" s="28">
        <f t="shared" ref="O12:O17" si="7">(H12-G12)/G12</f>
        <v>0.16206991467107074</v>
      </c>
      <c r="Q12" s="77"/>
      <c r="R12" s="33"/>
      <c r="S12" s="33"/>
      <c r="T12" s="33"/>
      <c r="U12" s="33"/>
      <c r="V12" s="33"/>
      <c r="W12" s="33"/>
      <c r="X12" s="33"/>
      <c r="Y12" s="33"/>
    </row>
    <row r="13" spans="1:25" ht="45" customHeight="1">
      <c r="A13" s="45" t="s">
        <v>70</v>
      </c>
      <c r="B13" s="11">
        <v>1461</v>
      </c>
      <c r="C13" s="11">
        <v>1586</v>
      </c>
      <c r="D13" s="26">
        <v>2127</v>
      </c>
      <c r="E13" s="26">
        <v>2194</v>
      </c>
      <c r="F13" s="26">
        <v>2719</v>
      </c>
      <c r="G13" s="26">
        <v>3289</v>
      </c>
      <c r="H13" s="26">
        <v>4262</v>
      </c>
      <c r="J13" s="28">
        <f t="shared" si="2"/>
        <v>8.5557837097878162E-2</v>
      </c>
      <c r="K13" s="28">
        <f t="shared" si="3"/>
        <v>0.34110970996216899</v>
      </c>
      <c r="L13" s="28">
        <f t="shared" si="4"/>
        <v>3.1499764927127409E-2</v>
      </c>
      <c r="M13" s="28">
        <f t="shared" si="5"/>
        <v>0.23928896991795806</v>
      </c>
      <c r="N13" s="28">
        <f t="shared" si="6"/>
        <v>0.2096358955498345</v>
      </c>
      <c r="O13" s="28">
        <f t="shared" si="7"/>
        <v>0.29583460018242624</v>
      </c>
      <c r="Q13" s="80" t="s">
        <v>63</v>
      </c>
      <c r="R13" s="33"/>
      <c r="S13" s="33"/>
      <c r="T13" s="33"/>
      <c r="U13" s="33"/>
      <c r="V13" s="33"/>
      <c r="W13" s="33"/>
      <c r="X13" s="33"/>
      <c r="Y13" s="33"/>
    </row>
    <row r="14" spans="1:25" ht="39.950000000000003" customHeight="1">
      <c r="A14" s="17" t="s">
        <v>69</v>
      </c>
      <c r="B14" s="2">
        <v>27</v>
      </c>
      <c r="C14" s="2">
        <v>45</v>
      </c>
      <c r="D14" s="2">
        <v>73</v>
      </c>
      <c r="E14" s="2">
        <v>182</v>
      </c>
      <c r="F14" s="2">
        <v>279</v>
      </c>
      <c r="G14" s="2">
        <v>1776</v>
      </c>
      <c r="H14" s="2">
        <v>-163</v>
      </c>
      <c r="J14" s="28">
        <f t="shared" ref="J14" si="8">(C14-B14)/B14</f>
        <v>0.66666666666666663</v>
      </c>
      <c r="K14" s="28">
        <f t="shared" ref="K14" si="9">(D14-C14)/C14</f>
        <v>0.62222222222222223</v>
      </c>
      <c r="L14" s="28">
        <f t="shared" ref="L14" si="10">(E14-D14)/D14</f>
        <v>1.4931506849315068</v>
      </c>
      <c r="M14" s="28">
        <f>(F14-E14)/E14</f>
        <v>0.53296703296703296</v>
      </c>
      <c r="N14" s="28">
        <f t="shared" ref="N14" si="11">(G14-F14)/F14</f>
        <v>5.365591397849462</v>
      </c>
      <c r="O14" s="28">
        <f t="shared" ref="O14" si="12">(H14-G14)/G14</f>
        <v>-1.0917792792792793</v>
      </c>
      <c r="R14" s="33"/>
      <c r="S14" s="33"/>
      <c r="T14" s="33"/>
      <c r="U14" s="33"/>
      <c r="V14" s="33"/>
      <c r="W14" s="33"/>
      <c r="X14" s="33"/>
      <c r="Y14" s="33"/>
    </row>
    <row r="15" spans="1:25" ht="44.1" customHeight="1">
      <c r="A15" s="45" t="s">
        <v>68</v>
      </c>
      <c r="B15" s="11">
        <v>1488</v>
      </c>
      <c r="C15" s="11">
        <v>1631</v>
      </c>
      <c r="D15" s="26">
        <v>2200</v>
      </c>
      <c r="E15" s="26">
        <v>2376</v>
      </c>
      <c r="F15" s="26">
        <v>2998</v>
      </c>
      <c r="G15" s="26">
        <v>5065</v>
      </c>
      <c r="H15" s="26">
        <v>4099</v>
      </c>
      <c r="J15" s="28">
        <f t="shared" si="2"/>
        <v>9.6102150537634407E-2</v>
      </c>
      <c r="K15" s="28">
        <f t="shared" si="3"/>
        <v>0.34886572654812997</v>
      </c>
      <c r="L15" s="28">
        <f t="shared" si="4"/>
        <v>0.08</v>
      </c>
      <c r="M15" s="28">
        <f t="shared" si="5"/>
        <v>0.26178451178451179</v>
      </c>
      <c r="N15" s="28">
        <f t="shared" si="6"/>
        <v>0.68945963975983993</v>
      </c>
      <c r="O15" s="28">
        <f t="shared" si="7"/>
        <v>-0.19072063178677195</v>
      </c>
      <c r="R15" s="33"/>
      <c r="S15" s="33"/>
      <c r="T15" s="33"/>
      <c r="U15" s="33"/>
      <c r="V15" s="33"/>
      <c r="W15" s="33"/>
      <c r="X15" s="33"/>
      <c r="Y15" s="33"/>
    </row>
    <row r="16" spans="1:25" ht="25.5">
      <c r="A16" s="14" t="s">
        <v>67</v>
      </c>
      <c r="B16" s="2">
        <v>260</v>
      </c>
      <c r="C16" s="2">
        <v>230</v>
      </c>
      <c r="D16" s="19">
        <v>405</v>
      </c>
      <c r="E16" s="19">
        <v>319</v>
      </c>
      <c r="F16" s="19">
        <v>539</v>
      </c>
      <c r="G16" s="19">
        <v>863</v>
      </c>
      <c r="H16" s="19">
        <v>-70</v>
      </c>
      <c r="J16" s="28"/>
      <c r="K16" s="28"/>
      <c r="L16" s="28"/>
      <c r="M16" s="28"/>
      <c r="N16" s="28"/>
      <c r="O16" s="28"/>
      <c r="R16" s="33"/>
      <c r="S16" s="33"/>
      <c r="T16" s="33"/>
      <c r="U16" s="33"/>
      <c r="V16" s="33"/>
      <c r="W16" s="33"/>
      <c r="X16" s="33"/>
      <c r="Y16" s="33"/>
    </row>
    <row r="17" spans="1:96" ht="42" customHeight="1">
      <c r="A17" s="39" t="s">
        <v>65</v>
      </c>
      <c r="B17" s="11">
        <v>1228</v>
      </c>
      <c r="C17" s="11">
        <v>1401</v>
      </c>
      <c r="D17" s="26">
        <v>1795</v>
      </c>
      <c r="E17" s="26">
        <v>2057</v>
      </c>
      <c r="F17" s="26">
        <v>2459</v>
      </c>
      <c r="G17" s="26">
        <v>4202</v>
      </c>
      <c r="H17" s="26">
        <v>4169</v>
      </c>
      <c r="J17" s="28">
        <f t="shared" si="2"/>
        <v>0.14087947882736157</v>
      </c>
      <c r="K17" s="28">
        <f t="shared" si="3"/>
        <v>0.28122769450392576</v>
      </c>
      <c r="L17" s="28">
        <f t="shared" si="4"/>
        <v>0.14596100278551533</v>
      </c>
      <c r="M17" s="28">
        <f t="shared" si="5"/>
        <v>0.19543023821098687</v>
      </c>
      <c r="N17" s="28">
        <f t="shared" si="6"/>
        <v>0.70882472549816999</v>
      </c>
      <c r="O17" s="28">
        <f t="shared" si="7"/>
        <v>-7.8534031413612562E-3</v>
      </c>
      <c r="Q17" s="80" t="s">
        <v>64</v>
      </c>
      <c r="R17" s="33"/>
      <c r="S17" s="33"/>
      <c r="T17" s="33"/>
      <c r="U17" s="33"/>
      <c r="V17" s="33"/>
      <c r="W17" s="33"/>
      <c r="X17" s="33"/>
      <c r="Y17" s="33"/>
    </row>
    <row r="18" spans="1:96" s="1" customFormat="1" ht="30.95" customHeight="1">
      <c r="A18" s="41" t="s">
        <v>62</v>
      </c>
      <c r="B18" s="42"/>
      <c r="C18" s="18"/>
      <c r="D18" s="21"/>
      <c r="E18" s="21"/>
      <c r="F18" s="21"/>
      <c r="G18" s="21"/>
      <c r="H18" s="43"/>
      <c r="I18" s="9"/>
      <c r="J18" s="9"/>
      <c r="K18" s="9"/>
      <c r="L18" s="9"/>
      <c r="M18" s="9"/>
      <c r="N18" s="9"/>
      <c r="O18" s="9"/>
      <c r="P18" s="9"/>
      <c r="Q18" s="76"/>
      <c r="R18" s="9"/>
      <c r="S18" s="9"/>
      <c r="T18" s="9"/>
      <c r="U18" s="9"/>
      <c r="V18" s="9"/>
      <c r="W18" s="9"/>
      <c r="X18" s="9"/>
      <c r="Y18" s="9"/>
    </row>
    <row r="19" spans="1:96" ht="30" customHeight="1">
      <c r="A19" s="46" t="s">
        <v>57</v>
      </c>
      <c r="B19" s="81">
        <f t="shared" ref="B19:C19" si="13">B13/B2</f>
        <v>0.15798010380622837</v>
      </c>
      <c r="C19" s="81">
        <f t="shared" si="13"/>
        <v>0.14628297362110312</v>
      </c>
      <c r="D19" s="81">
        <f>D13/D2</f>
        <v>0.16244081258591722</v>
      </c>
      <c r="E19" s="81">
        <f>E13/E2</f>
        <v>0.1419972817293379</v>
      </c>
      <c r="F19" s="81">
        <f t="shared" ref="F19:H19" si="14">F13/F2</f>
        <v>0.15299347287868556</v>
      </c>
      <c r="G19" s="81">
        <f t="shared" si="14"/>
        <v>0.15330474503589075</v>
      </c>
      <c r="H19" s="81">
        <f t="shared" si="14"/>
        <v>0.16798707185369122</v>
      </c>
      <c r="I19" s="8"/>
      <c r="J19" s="28">
        <f>(C19-B19)/B19</f>
        <v>-7.4041793259437577E-2</v>
      </c>
      <c r="K19" s="28">
        <f t="shared" ref="K19:O19" si="15">(D19-C19)/C19</f>
        <v>0.11045604669389308</v>
      </c>
      <c r="L19" s="28">
        <f t="shared" si="15"/>
        <v>-0.12585218290364347</v>
      </c>
      <c r="M19" s="28">
        <f t="shared" si="15"/>
        <v>7.7439448244562781E-2</v>
      </c>
      <c r="N19" s="28">
        <f t="shared" si="15"/>
        <v>2.0345453394081353E-3</v>
      </c>
      <c r="O19" s="28">
        <f t="shared" si="15"/>
        <v>9.5772161614196133E-2</v>
      </c>
      <c r="P19" s="8"/>
      <c r="Q19" s="78"/>
      <c r="R19" s="33"/>
      <c r="S19" s="33"/>
      <c r="T19" s="33"/>
      <c r="U19" s="33"/>
      <c r="V19" s="33"/>
      <c r="W19" s="33"/>
      <c r="X19" s="33"/>
      <c r="Y19" s="33"/>
    </row>
    <row r="20" spans="1:96" ht="30" customHeight="1">
      <c r="A20" s="47" t="s">
        <v>71</v>
      </c>
      <c r="B20" s="49">
        <f>B15/B2</f>
        <v>0.16089965397923875</v>
      </c>
      <c r="C20" s="49">
        <f t="shared" ref="C20:H20" si="16">C15/C2</f>
        <v>0.15043349935436268</v>
      </c>
      <c r="D20" s="49">
        <f t="shared" si="16"/>
        <v>0.16801588513823126</v>
      </c>
      <c r="E20" s="49">
        <f>E15/E2</f>
        <v>0.15377645459840786</v>
      </c>
      <c r="F20" s="49">
        <f t="shared" si="16"/>
        <v>0.16869232500562684</v>
      </c>
      <c r="G20" s="49">
        <f t="shared" si="16"/>
        <v>0.23608651067400019</v>
      </c>
      <c r="H20" s="49">
        <f t="shared" si="16"/>
        <v>0.16156241377951205</v>
      </c>
      <c r="I20" s="8"/>
      <c r="J20" s="28">
        <f>(C20-B20)/B20</f>
        <v>-6.5047713690090006E-2</v>
      </c>
      <c r="K20" s="28">
        <f t="shared" ref="K20:O23" si="17">(D20-C20)/C20</f>
        <v>0.11687812793911907</v>
      </c>
      <c r="L20" s="28">
        <f t="shared" si="17"/>
        <v>-8.4750501585658028E-2</v>
      </c>
      <c r="M20" s="28">
        <f t="shared" si="17"/>
        <v>9.6997101709570904E-2</v>
      </c>
      <c r="N20" s="28">
        <f t="shared" si="17"/>
        <v>0.39950949556315246</v>
      </c>
      <c r="O20" s="28">
        <f t="shared" si="17"/>
        <v>-0.31566435829700856</v>
      </c>
      <c r="P20" s="8"/>
      <c r="Q20" s="78"/>
      <c r="R20" s="33"/>
      <c r="S20" s="33"/>
      <c r="T20" s="33"/>
      <c r="U20" s="33"/>
      <c r="V20" s="33"/>
      <c r="W20" s="33"/>
      <c r="X20" s="33"/>
      <c r="Y20" s="33"/>
    </row>
    <row r="21" spans="1:96" ht="30" customHeight="1">
      <c r="A21" s="48" t="s">
        <v>58</v>
      </c>
      <c r="B21" s="49">
        <f>B17/B2</f>
        <v>0.13278546712802769</v>
      </c>
      <c r="C21" s="49">
        <f t="shared" ref="C21:H21" si="18">C17/C2</f>
        <v>0.1292197011621472</v>
      </c>
      <c r="D21" s="49">
        <f t="shared" si="18"/>
        <v>0.13708568810142049</v>
      </c>
      <c r="E21" s="49">
        <f>E17/E2</f>
        <v>0.13313054171251051</v>
      </c>
      <c r="F21" s="49">
        <f t="shared" si="18"/>
        <v>0.13836371820841772</v>
      </c>
      <c r="G21" s="49">
        <f t="shared" si="18"/>
        <v>0.19586091171809453</v>
      </c>
      <c r="H21" s="49">
        <f t="shared" si="18"/>
        <v>0.16432146939419021</v>
      </c>
      <c r="I21" s="8"/>
      <c r="J21" s="28">
        <f t="shared" ref="J21:J23" si="19">(C21-B21)/B21</f>
        <v>-2.6853586036207432E-2</v>
      </c>
      <c r="K21" s="28">
        <f t="shared" si="17"/>
        <v>6.0872969590007854E-2</v>
      </c>
      <c r="L21" s="28">
        <f t="shared" si="17"/>
        <v>-2.8851636109407958E-2</v>
      </c>
      <c r="M21" s="28">
        <f t="shared" si="17"/>
        <v>3.9308609644269472E-2</v>
      </c>
      <c r="N21" s="28">
        <f t="shared" si="17"/>
        <v>0.4155510870491973</v>
      </c>
      <c r="O21" s="28">
        <f t="shared" si="17"/>
        <v>-0.16102979429249006</v>
      </c>
      <c r="P21" s="8"/>
      <c r="Q21" s="78"/>
      <c r="R21" s="33"/>
      <c r="S21" s="33"/>
      <c r="T21" s="33"/>
      <c r="U21" s="33"/>
      <c r="V21" s="33"/>
      <c r="W21" s="33"/>
      <c r="X21" s="33"/>
      <c r="Y21" s="33"/>
    </row>
    <row r="22" spans="1:96" ht="30" customHeight="1">
      <c r="A22" s="47" t="s">
        <v>59</v>
      </c>
      <c r="B22" s="44"/>
      <c r="C22" s="50" t="e">
        <f>C17/((#REF!+#REF!)*0.5)</f>
        <v>#REF!</v>
      </c>
      <c r="D22" s="50" t="e">
        <f>D17/((#REF!+#REF!)*0.5)</f>
        <v>#REF!</v>
      </c>
      <c r="E22" s="50" t="e">
        <f>E17/((#REF!+#REF!)*0.5)</f>
        <v>#REF!</v>
      </c>
      <c r="F22" s="50" t="e">
        <f>F17/((#REF!+#REF!)*0.5)</f>
        <v>#REF!</v>
      </c>
      <c r="G22" s="50" t="e">
        <f>G17/((#REF!+#REF!)*0.5)</f>
        <v>#REF!</v>
      </c>
      <c r="H22" s="50" t="e">
        <f>H17/((#REF!+#REF!)*0.5)</f>
        <v>#REF!</v>
      </c>
      <c r="I22" s="8"/>
      <c r="J22" s="28" t="e">
        <f t="shared" si="19"/>
        <v>#REF!</v>
      </c>
      <c r="K22" s="28" t="e">
        <f t="shared" si="17"/>
        <v>#REF!</v>
      </c>
      <c r="L22" s="28" t="e">
        <f t="shared" si="17"/>
        <v>#REF!</v>
      </c>
      <c r="M22" s="28" t="e">
        <f t="shared" si="17"/>
        <v>#REF!</v>
      </c>
      <c r="N22" s="28" t="e">
        <f t="shared" si="17"/>
        <v>#REF!</v>
      </c>
      <c r="O22" s="28" t="e">
        <f t="shared" si="17"/>
        <v>#REF!</v>
      </c>
      <c r="P22" s="8"/>
      <c r="Q22" s="78"/>
      <c r="R22" s="33"/>
      <c r="S22" s="33"/>
      <c r="T22" s="33"/>
      <c r="U22" s="33"/>
      <c r="V22" s="33"/>
      <c r="W22" s="33"/>
      <c r="X22" s="33"/>
      <c r="Y22" s="33"/>
    </row>
    <row r="23" spans="1:96" ht="30" customHeight="1">
      <c r="A23" s="47" t="s">
        <v>60</v>
      </c>
      <c r="B23" s="44"/>
      <c r="C23" s="50" t="e">
        <f>C17/((#REF!+#REF!)*0.5)</f>
        <v>#REF!</v>
      </c>
      <c r="D23" s="50" t="e">
        <f>D17/((#REF!+#REF!)*0.5)</f>
        <v>#REF!</v>
      </c>
      <c r="E23" s="50" t="e">
        <f>E17/((#REF!+#REF!)*0.5)</f>
        <v>#REF!</v>
      </c>
      <c r="F23" s="50" t="e">
        <f>F17/((#REF!+#REF!)*0.5)</f>
        <v>#REF!</v>
      </c>
      <c r="G23" s="50" t="e">
        <f>G17/((#REF!+#REF!)*0.5)</f>
        <v>#REF!</v>
      </c>
      <c r="H23" s="50" t="e">
        <f>H17/((#REF!+#REF!)*0.5)</f>
        <v>#REF!</v>
      </c>
      <c r="I23" s="8"/>
      <c r="J23" s="28" t="e">
        <f t="shared" si="19"/>
        <v>#REF!</v>
      </c>
      <c r="K23" s="28" t="e">
        <f t="shared" si="17"/>
        <v>#REF!</v>
      </c>
      <c r="L23" s="28" t="e">
        <f t="shared" si="17"/>
        <v>#REF!</v>
      </c>
      <c r="M23" s="28" t="e">
        <f t="shared" si="17"/>
        <v>#REF!</v>
      </c>
      <c r="N23" s="28" t="e">
        <f t="shared" si="17"/>
        <v>#REF!</v>
      </c>
      <c r="O23" s="28" t="e">
        <f t="shared" si="17"/>
        <v>#REF!</v>
      </c>
      <c r="P23" s="8"/>
      <c r="Q23" s="78"/>
      <c r="R23" s="33"/>
      <c r="S23" s="33"/>
      <c r="T23" s="33"/>
      <c r="U23" s="33"/>
      <c r="V23" s="33"/>
      <c r="W23" s="33"/>
      <c r="X23" s="33"/>
      <c r="Y23" s="33"/>
    </row>
    <row r="24" spans="1:96" ht="23.25">
      <c r="A24" s="40" t="s">
        <v>36</v>
      </c>
      <c r="B24" s="2"/>
      <c r="C24" s="2"/>
      <c r="D24" s="19"/>
      <c r="E24" s="19"/>
      <c r="F24" s="19"/>
      <c r="G24" s="19"/>
      <c r="H24" s="19"/>
      <c r="I24" s="37"/>
      <c r="J24" s="38"/>
      <c r="K24" s="38"/>
      <c r="L24" s="38"/>
      <c r="M24" s="38"/>
      <c r="N24" s="38"/>
      <c r="O24" s="38"/>
      <c r="P24" s="8"/>
      <c r="R24" s="33"/>
      <c r="S24" s="33"/>
      <c r="T24" s="33"/>
      <c r="U24" s="33"/>
      <c r="V24" s="33"/>
      <c r="W24" s="33"/>
      <c r="X24" s="33"/>
      <c r="Y24" s="33"/>
    </row>
    <row r="25" spans="1:96" s="1" customFormat="1" ht="23.25">
      <c r="A25" s="3" t="s">
        <v>37</v>
      </c>
      <c r="B25" s="23">
        <v>1</v>
      </c>
      <c r="C25" s="23">
        <v>1.1599999999999999</v>
      </c>
      <c r="D25" s="24">
        <v>1.49</v>
      </c>
      <c r="E25" s="24">
        <v>1.74</v>
      </c>
      <c r="F25" s="24">
        <v>2.09</v>
      </c>
      <c r="G25" s="24">
        <v>3.58</v>
      </c>
      <c r="H25" s="34" t="s">
        <v>38</v>
      </c>
      <c r="I25" s="8"/>
      <c r="J25" s="8"/>
      <c r="K25" s="8"/>
      <c r="L25" s="8"/>
      <c r="M25" s="8"/>
      <c r="N25" s="8"/>
      <c r="O25" s="8"/>
      <c r="P25" s="8"/>
      <c r="Q25" s="78"/>
      <c r="R25" s="33"/>
      <c r="S25" s="33"/>
      <c r="T25" s="33"/>
      <c r="U25" s="33"/>
      <c r="V25" s="33"/>
      <c r="W25" s="33"/>
      <c r="X25" s="33"/>
      <c r="Y25" s="3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</row>
    <row r="26" spans="1:96" s="1" customFormat="1" ht="23.25">
      <c r="A26" s="3" t="s">
        <v>39</v>
      </c>
      <c r="B26" s="23">
        <v>1</v>
      </c>
      <c r="C26" s="23">
        <v>1.1499999999999999</v>
      </c>
      <c r="D26" s="24">
        <v>1.47</v>
      </c>
      <c r="E26" s="24">
        <v>1.71</v>
      </c>
      <c r="F26" s="24">
        <v>2.0699999999999998</v>
      </c>
      <c r="G26" s="24">
        <v>3.54</v>
      </c>
      <c r="H26" s="34" t="s">
        <v>40</v>
      </c>
      <c r="I26" s="8"/>
      <c r="J26" s="8"/>
      <c r="K26" s="8"/>
      <c r="L26" s="8"/>
      <c r="M26" s="8"/>
      <c r="N26" s="8"/>
      <c r="O26" s="8"/>
      <c r="P26" s="8"/>
      <c r="Q26" s="78"/>
      <c r="R26" s="33"/>
      <c r="S26" s="33"/>
      <c r="T26" s="33"/>
      <c r="U26" s="33"/>
      <c r="V26" s="33"/>
      <c r="W26" s="33"/>
      <c r="X26" s="33"/>
      <c r="Y26" s="33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</row>
    <row r="27" spans="1:96" ht="23.25">
      <c r="A27" s="14" t="s">
        <v>41</v>
      </c>
      <c r="B27" s="2"/>
      <c r="C27" s="2"/>
      <c r="D27" s="19"/>
      <c r="E27" s="19"/>
      <c r="F27" s="19"/>
      <c r="G27" s="19"/>
      <c r="H27" s="35"/>
      <c r="I27" s="8"/>
      <c r="J27" s="8"/>
      <c r="K27" s="8"/>
      <c r="L27" s="8"/>
      <c r="M27" s="8"/>
      <c r="N27" s="8"/>
      <c r="O27" s="8"/>
      <c r="P27" s="8"/>
      <c r="Q27" s="78"/>
      <c r="R27" s="33"/>
      <c r="S27" s="33"/>
      <c r="T27" s="33"/>
      <c r="U27" s="33"/>
      <c r="V27" s="33"/>
      <c r="W27" s="33"/>
      <c r="X27" s="33"/>
      <c r="Y27" s="33"/>
    </row>
    <row r="28" spans="1:96" ht="23.25">
      <c r="A28" s="14" t="s">
        <v>37</v>
      </c>
      <c r="B28" s="2">
        <v>1222</v>
      </c>
      <c r="C28" s="2">
        <v>1210</v>
      </c>
      <c r="D28" s="19">
        <v>1203</v>
      </c>
      <c r="E28" s="19">
        <v>1184</v>
      </c>
      <c r="F28" s="19">
        <v>1174</v>
      </c>
      <c r="G28" s="19">
        <v>1173</v>
      </c>
      <c r="H28" s="35" t="s">
        <v>42</v>
      </c>
      <c r="I28" s="8"/>
      <c r="J28" s="8"/>
      <c r="K28" s="8"/>
      <c r="L28" s="8"/>
      <c r="M28" s="8"/>
      <c r="N28" s="8"/>
      <c r="O28" s="8"/>
      <c r="P28" s="8"/>
      <c r="Q28" s="78"/>
      <c r="R28" s="33"/>
      <c r="S28" s="33"/>
      <c r="T28" s="33"/>
      <c r="U28" s="33"/>
      <c r="V28" s="33"/>
      <c r="W28" s="33"/>
      <c r="X28" s="33"/>
      <c r="Y28" s="33"/>
    </row>
    <row r="29" spans="1:96" ht="23.25">
      <c r="A29" s="14" t="s">
        <v>39</v>
      </c>
      <c r="B29" s="2">
        <v>1229</v>
      </c>
      <c r="C29" s="2">
        <v>1218</v>
      </c>
      <c r="D29" s="19">
        <v>1221</v>
      </c>
      <c r="E29" s="19">
        <v>1203</v>
      </c>
      <c r="F29" s="19">
        <v>1188</v>
      </c>
      <c r="G29" s="19">
        <v>1187</v>
      </c>
      <c r="H29" s="35" t="s">
        <v>43</v>
      </c>
      <c r="I29" s="8"/>
      <c r="J29" s="8"/>
      <c r="K29" s="8"/>
      <c r="L29" s="8"/>
      <c r="M29" s="8"/>
      <c r="N29" s="8"/>
      <c r="O29" s="8"/>
      <c r="P29" s="8"/>
      <c r="Q29" s="78"/>
      <c r="R29" s="33"/>
      <c r="S29" s="33"/>
      <c r="T29" s="33"/>
      <c r="U29" s="33"/>
      <c r="V29" s="33"/>
      <c r="W29" s="33"/>
      <c r="X29" s="33"/>
      <c r="Y29" s="33"/>
    </row>
    <row r="30" spans="1:96" ht="23.25">
      <c r="A30" s="14" t="s">
        <v>35</v>
      </c>
      <c r="B30" s="2">
        <v>1228</v>
      </c>
      <c r="C30" s="2">
        <v>1401</v>
      </c>
      <c r="D30" s="19">
        <v>1795</v>
      </c>
      <c r="E30" s="19">
        <v>2057</v>
      </c>
      <c r="F30" s="19">
        <v>2459</v>
      </c>
      <c r="G30" s="19">
        <v>4202</v>
      </c>
      <c r="H30" s="35">
        <v>4169</v>
      </c>
      <c r="I30" s="8"/>
      <c r="J30" s="8"/>
      <c r="K30" s="8"/>
      <c r="L30" s="8"/>
      <c r="M30" s="8"/>
      <c r="N30" s="8"/>
      <c r="O30" s="8"/>
      <c r="P30" s="8"/>
      <c r="Q30" s="78"/>
      <c r="R30" s="33"/>
      <c r="S30" s="33"/>
      <c r="T30" s="33"/>
      <c r="U30" s="33"/>
      <c r="V30" s="33"/>
      <c r="W30" s="33"/>
      <c r="X30" s="33"/>
      <c r="Y30" s="33"/>
    </row>
    <row r="31" spans="1:96" s="1" customFormat="1" ht="23.25">
      <c r="A31" s="15" t="s">
        <v>44</v>
      </c>
      <c r="B31" s="16"/>
      <c r="C31" s="16"/>
      <c r="D31" s="20"/>
      <c r="E31" s="20"/>
      <c r="F31" s="20"/>
      <c r="G31" s="20"/>
      <c r="H31" s="36"/>
      <c r="I31" s="9"/>
      <c r="J31" s="9"/>
      <c r="K31" s="9"/>
      <c r="L31" s="9"/>
      <c r="M31" s="9"/>
      <c r="N31" s="9"/>
      <c r="O31" s="9"/>
      <c r="P31" s="9"/>
      <c r="Q31" s="76"/>
      <c r="R31" s="9"/>
      <c r="S31" s="9"/>
      <c r="T31" s="9"/>
      <c r="U31" s="9"/>
      <c r="V31" s="9"/>
      <c r="W31" s="9"/>
      <c r="X31" s="9"/>
      <c r="Y31" s="9"/>
    </row>
    <row r="32" spans="1:96" ht="23.25">
      <c r="A32" s="17" t="s">
        <v>45</v>
      </c>
      <c r="B32" s="2">
        <v>-37</v>
      </c>
      <c r="C32" s="2">
        <v>-15</v>
      </c>
      <c r="D32" s="19">
        <v>43</v>
      </c>
      <c r="E32" s="19">
        <v>-68</v>
      </c>
      <c r="F32" s="19">
        <v>-57</v>
      </c>
      <c r="G32" s="19">
        <v>-48</v>
      </c>
      <c r="H32" s="35">
        <v>-72</v>
      </c>
      <c r="I32" s="8"/>
      <c r="J32" s="8"/>
      <c r="K32" s="8"/>
      <c r="L32" s="8"/>
      <c r="M32" s="8"/>
      <c r="N32" s="8"/>
      <c r="O32" s="8"/>
      <c r="P32" s="8"/>
      <c r="Q32" s="78"/>
      <c r="R32" s="8"/>
      <c r="S32" s="8"/>
      <c r="T32" s="8"/>
      <c r="U32" s="8"/>
      <c r="V32" s="8"/>
      <c r="W32" s="8"/>
      <c r="X32" s="8"/>
      <c r="Y32" s="33"/>
    </row>
    <row r="33" spans="1:96" ht="23.25">
      <c r="A33" s="17" t="s">
        <v>46</v>
      </c>
      <c r="B33" s="2"/>
      <c r="C33" s="2"/>
      <c r="D33" s="19"/>
      <c r="E33" s="19"/>
      <c r="F33" s="19">
        <v>-31</v>
      </c>
      <c r="G33" s="19">
        <v>55</v>
      </c>
      <c r="H33" s="35"/>
      <c r="I33" s="8"/>
      <c r="J33" s="8"/>
      <c r="K33" s="8"/>
      <c r="L33" s="8"/>
      <c r="M33" s="8"/>
      <c r="N33" s="8"/>
      <c r="O33" s="8"/>
      <c r="P33" s="8"/>
    </row>
    <row r="34" spans="1:96" ht="23.25">
      <c r="A34" s="17" t="s">
        <v>48</v>
      </c>
      <c r="B34" s="2">
        <v>-16</v>
      </c>
      <c r="C34" s="2">
        <v>11</v>
      </c>
      <c r="D34" s="19">
        <v>-7</v>
      </c>
      <c r="E34" s="19">
        <v>-1</v>
      </c>
      <c r="F34" s="19">
        <v>-176</v>
      </c>
      <c r="G34" s="19">
        <v>-329</v>
      </c>
      <c r="H34" s="35">
        <v>522</v>
      </c>
      <c r="I34" s="8"/>
      <c r="J34" s="8"/>
      <c r="K34" s="8"/>
      <c r="L34" s="8"/>
      <c r="M34" s="8"/>
      <c r="N34" s="8"/>
      <c r="O34" s="8"/>
      <c r="P34" s="8"/>
    </row>
    <row r="35" spans="1:96" ht="23.25">
      <c r="A35" s="17" t="s">
        <v>49</v>
      </c>
      <c r="B35" s="2">
        <v>3</v>
      </c>
      <c r="C35" s="2">
        <v>-1</v>
      </c>
      <c r="D35" s="19">
        <v>1</v>
      </c>
      <c r="E35" s="19">
        <v>1</v>
      </c>
      <c r="F35" s="19">
        <v>3</v>
      </c>
      <c r="G35" s="19">
        <v>4</v>
      </c>
      <c r="H35" s="19">
        <v>-26</v>
      </c>
    </row>
    <row r="36" spans="1:96" ht="23.25">
      <c r="A36" s="17" t="s">
        <v>50</v>
      </c>
      <c r="B36" s="2">
        <v>-69</v>
      </c>
      <c r="C36" s="2">
        <v>74</v>
      </c>
      <c r="D36" s="19">
        <v>-242</v>
      </c>
      <c r="E36" s="19">
        <v>293</v>
      </c>
      <c r="F36" s="19">
        <v>15</v>
      </c>
      <c r="G36" s="19">
        <v>9</v>
      </c>
      <c r="H36" s="19">
        <v>-98</v>
      </c>
    </row>
    <row r="37" spans="1:96" ht="23.25">
      <c r="A37" s="17" t="s">
        <v>51</v>
      </c>
      <c r="B37" s="2"/>
      <c r="C37" s="2">
        <v>-1</v>
      </c>
      <c r="D37" s="19">
        <v>4</v>
      </c>
      <c r="E37" s="19">
        <v>-5</v>
      </c>
      <c r="F37" s="19">
        <v>-5</v>
      </c>
      <c r="G37" s="19">
        <v>-2</v>
      </c>
      <c r="H37" s="19">
        <v>22</v>
      </c>
    </row>
    <row r="38" spans="1:96" ht="38.1" customHeight="1">
      <c r="A38" s="25" t="s">
        <v>52</v>
      </c>
      <c r="B38" s="11">
        <v>-119</v>
      </c>
      <c r="C38" s="11">
        <v>68</v>
      </c>
      <c r="D38" s="26">
        <v>-201</v>
      </c>
      <c r="E38" s="26">
        <v>220</v>
      </c>
      <c r="F38" s="26">
        <v>-251</v>
      </c>
      <c r="G38" s="26">
        <v>-311</v>
      </c>
      <c r="H38" s="26">
        <v>348</v>
      </c>
      <c r="J38" s="28">
        <f>(C38-B38)/ABS(B38)</f>
        <v>1.5714285714285714</v>
      </c>
      <c r="K38" s="28">
        <f t="shared" ref="K38:O38" si="20">(D38-C38)/ABS(C38)</f>
        <v>-3.9558823529411766</v>
      </c>
      <c r="L38" s="28">
        <f t="shared" si="20"/>
        <v>2.0945273631840795</v>
      </c>
      <c r="M38" s="28">
        <f t="shared" si="20"/>
        <v>-2.1409090909090911</v>
      </c>
      <c r="N38" s="28">
        <f t="shared" si="20"/>
        <v>-0.23904382470119523</v>
      </c>
      <c r="O38" s="28">
        <f t="shared" si="20"/>
        <v>2.1189710610932475</v>
      </c>
    </row>
    <row r="39" spans="1:96" ht="38.1" customHeight="1">
      <c r="A39" s="25" t="s">
        <v>53</v>
      </c>
      <c r="B39" s="82">
        <v>1109</v>
      </c>
      <c r="C39" s="82">
        <v>1469</v>
      </c>
      <c r="D39" s="83">
        <v>1594</v>
      </c>
      <c r="E39" s="83">
        <v>2277</v>
      </c>
      <c r="F39" s="83">
        <v>2208</v>
      </c>
      <c r="G39" s="83">
        <v>3891</v>
      </c>
      <c r="H39" s="83">
        <v>4517</v>
      </c>
      <c r="J39" s="28">
        <f>(C39-B39)/ABS(B39)</f>
        <v>0.32461677186654642</v>
      </c>
      <c r="K39" s="28">
        <f t="shared" ref="K39" si="21">(D39-C39)/ABS(C39)</f>
        <v>8.5091899251191289E-2</v>
      </c>
      <c r="L39" s="28">
        <f t="shared" ref="L39" si="22">(E39-D39)/ABS(D39)</f>
        <v>0.42848180677540776</v>
      </c>
      <c r="M39" s="28">
        <f>(F39-E39)/ABS(E39)</f>
        <v>-3.0303030303030304E-2</v>
      </c>
      <c r="N39" s="28">
        <f t="shared" ref="N39" si="23">(G39-F39)/ABS(F39)</f>
        <v>0.76222826086956519</v>
      </c>
      <c r="O39" s="28">
        <f t="shared" ref="O39" si="24">(H39-G39)/ABS(G39)</f>
        <v>0.16088409149318941</v>
      </c>
    </row>
    <row r="40" spans="1:96" ht="27" customHeight="1"/>
    <row r="41" spans="1:96" ht="25.5">
      <c r="A41" s="10" t="s">
        <v>27</v>
      </c>
    </row>
    <row r="42" spans="1:96" ht="25.5">
      <c r="A42" s="10" t="s">
        <v>76</v>
      </c>
    </row>
    <row r="43" spans="1:96" ht="25.5">
      <c r="A43" s="10" t="s">
        <v>75</v>
      </c>
    </row>
    <row r="44" spans="1:96" ht="25.5">
      <c r="A44" s="10" t="s">
        <v>72</v>
      </c>
      <c r="I44" s="8"/>
      <c r="J44" s="8"/>
      <c r="K44" s="8"/>
      <c r="L44" s="8"/>
      <c r="M44" s="8"/>
      <c r="N44" s="8"/>
      <c r="O44" s="8"/>
      <c r="P44" s="8"/>
    </row>
    <row r="45" spans="1:96" ht="25.5">
      <c r="A45" s="10" t="s">
        <v>73</v>
      </c>
      <c r="B45"/>
      <c r="C45"/>
      <c r="D45"/>
      <c r="E45"/>
      <c r="F45"/>
      <c r="G45"/>
      <c r="H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</row>
    <row r="46" spans="1:96" ht="25.5">
      <c r="A46" s="10" t="s">
        <v>74</v>
      </c>
      <c r="B46"/>
      <c r="C46"/>
      <c r="D46"/>
      <c r="E46"/>
      <c r="F46"/>
      <c r="G46"/>
      <c r="H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</row>
    <row r="47" spans="1:96">
      <c r="B47"/>
      <c r="C47"/>
      <c r="D47"/>
      <c r="E47"/>
      <c r="F47"/>
      <c r="G47"/>
      <c r="H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>
      <c r="B48"/>
      <c r="C48"/>
      <c r="D48"/>
      <c r="E48"/>
      <c r="F48"/>
      <c r="G48"/>
      <c r="H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7:17" customFormat="1">
      <c r="Q49" s="13"/>
    </row>
    <row r="50" spans="17:17" customFormat="1">
      <c r="Q50" s="13"/>
    </row>
    <row r="51" spans="17:17" customFormat="1">
      <c r="Q51" s="13"/>
    </row>
    <row r="52" spans="17:17" customFormat="1">
      <c r="Q52" s="13"/>
    </row>
    <row r="53" spans="17:17" customFormat="1">
      <c r="Q53" s="13"/>
    </row>
    <row r="54" spans="17:17" customFormat="1">
      <c r="Q54" s="13"/>
    </row>
  </sheetData>
  <phoneticPr fontId="1" type="noConversion"/>
  <conditionalFormatting sqref="J2:O2">
    <cfRule type="top10" dxfId="89" priority="37" bottom="1" rank="1"/>
    <cfRule type="top10" dxfId="88" priority="38" rank="1"/>
  </conditionalFormatting>
  <conditionalFormatting sqref="J12:O12">
    <cfRule type="top10" dxfId="87" priority="5" bottom="1" rank="1"/>
    <cfRule type="top10" dxfId="86" priority="6" rank="1"/>
    <cfRule type="top10" dxfId="85" priority="35" bottom="1" rank="1"/>
    <cfRule type="top10" dxfId="84" priority="36" rank="1"/>
  </conditionalFormatting>
  <conditionalFormatting sqref="J14:O14">
    <cfRule type="top10" dxfId="83" priority="33" bottom="1" rank="1"/>
    <cfRule type="top10" dxfId="82" priority="34" rank="1"/>
  </conditionalFormatting>
  <conditionalFormatting sqref="J15:O15">
    <cfRule type="top10" dxfId="81" priority="31" bottom="1" rank="1"/>
    <cfRule type="top10" dxfId="80" priority="32" rank="1"/>
  </conditionalFormatting>
  <conditionalFormatting sqref="J17:O17">
    <cfRule type="top10" dxfId="79" priority="29" bottom="1" rank="1"/>
    <cfRule type="top10" dxfId="78" priority="30" rank="1"/>
  </conditionalFormatting>
  <conditionalFormatting sqref="J38:O38">
    <cfRule type="top10" dxfId="77" priority="27" bottom="1" rank="1"/>
    <cfRule type="top10" dxfId="76" priority="28" rank="1"/>
  </conditionalFormatting>
  <conditionalFormatting sqref="J39:O39">
    <cfRule type="top10" dxfId="75" priority="25" bottom="1" rank="1"/>
    <cfRule type="top10" dxfId="74" priority="26" rank="1"/>
  </conditionalFormatting>
  <conditionalFormatting sqref="J22:J23">
    <cfRule type="top10" dxfId="73" priority="17" bottom="1" rank="1"/>
    <cfRule type="top10" dxfId="72" priority="18" rank="1"/>
  </conditionalFormatting>
  <conditionalFormatting sqref="J20:O20">
    <cfRule type="top10" dxfId="71" priority="15" bottom="1" rank="1"/>
    <cfRule type="top10" dxfId="70" priority="16" rank="1"/>
  </conditionalFormatting>
  <conditionalFormatting sqref="J21:O21">
    <cfRule type="top10" dxfId="69" priority="13" bottom="1" rank="1"/>
    <cfRule type="top10" dxfId="68" priority="14" rank="1"/>
  </conditionalFormatting>
  <conditionalFormatting sqref="K22:O22">
    <cfRule type="top10" dxfId="67" priority="11" bottom="1" rank="1"/>
    <cfRule type="top10" dxfId="66" priority="12" rank="1"/>
  </conditionalFormatting>
  <conditionalFormatting sqref="K23:O23">
    <cfRule type="top10" dxfId="65" priority="9" bottom="1" rank="1"/>
    <cfRule type="top10" dxfId="64" priority="10" rank="1"/>
  </conditionalFormatting>
  <conditionalFormatting sqref="J13:O13">
    <cfRule type="top10" dxfId="63" priority="7" bottom="1" rank="1"/>
    <cfRule type="top10" dxfId="62" priority="8" rank="1"/>
  </conditionalFormatting>
  <conditionalFormatting sqref="J4:O4">
    <cfRule type="top10" dxfId="61" priority="3" bottom="1" rank="1"/>
    <cfRule type="top10" dxfId="60" priority="4" rank="1"/>
  </conditionalFormatting>
  <conditionalFormatting sqref="J19:O19">
    <cfRule type="top10" dxfId="59" priority="1" bottom="1" rank="1"/>
    <cfRule type="top10" dxfId="58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INCOME成長性!J12:O12</xm:f>
              <xm:sqref>P12</xm:sqref>
            </x14:sparkline>
          </x14:sparklines>
        </x14:sparklineGroup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92D050"/>
          <x14:colorLow rgb="FFFF0000"/>
          <x14:sparklines>
            <x14:sparkline>
              <xm:f>INCOME成長性!J2:O2</xm:f>
              <xm:sqref>P2</xm:sqref>
            </x14:sparkline>
            <x14:sparkline>
              <xm:f>INCOME成長性!J3:O3</xm:f>
              <xm:sqref>P3</xm:sqref>
            </x14:sparkline>
            <x14:sparkline>
              <xm:f>INCOME成長性!J4:O4</xm:f>
              <xm:sqref>P4</xm:sqref>
            </x14:sparkline>
            <x14:sparkline>
              <xm:f>INCOME成長性!J5:O5</xm:f>
              <xm:sqref>P5</xm:sqref>
            </x14:sparkline>
            <x14:sparkline>
              <xm:f>INCOME成長性!J6:O6</xm:f>
              <xm:sqref>P6</xm:sqref>
            </x14:sparkline>
            <x14:sparkline>
              <xm:f>INCOME成長性!J7:O7</xm:f>
              <xm:sqref>P7</xm:sqref>
            </x14:sparkline>
            <x14:sparkline>
              <xm:f>INCOME成長性!J8:O8</xm:f>
              <xm:sqref>P8</xm:sqref>
            </x14:sparkline>
            <x14:sparkline>
              <xm:f>INCOME成長性!J9:O9</xm:f>
              <xm:sqref>P9</xm:sqref>
            </x14:sparkline>
            <x14:sparkline>
              <xm:f>INCOME成長性!J10:O10</xm:f>
              <xm:sqref>P10</xm:sqref>
            </x14:sparkline>
            <x14:sparkline>
              <xm:f>INCOME成長性!J11:O11</xm:f>
              <xm:sqref>P11</xm:sqref>
            </x14:sparkline>
            <x14:sparkline>
              <xm:f>INCOME成長性!J13:O13</xm:f>
              <xm:sqref>P13</xm:sqref>
            </x14:sparkline>
            <x14:sparkline>
              <xm:f>INCOME成長性!J14:O14</xm:f>
              <xm:sqref>P14</xm:sqref>
            </x14:sparkline>
            <x14:sparkline>
              <xm:f>INCOME成長性!J15:O15</xm:f>
              <xm:sqref>P15</xm:sqref>
            </x14:sparkline>
            <x14:sparkline>
              <xm:f>INCOME成長性!J16:O16</xm:f>
              <xm:sqref>P16</xm:sqref>
            </x14:sparkline>
            <x14:sparkline>
              <xm:f>INCOME成長性!J17:O17</xm:f>
              <xm:sqref>P17</xm:sqref>
            </x14:sparkline>
            <x14:sparkline>
              <xm:f>INCOME成長性!J18:O18</xm:f>
              <xm:sqref>P18</xm:sqref>
            </x14:sparkline>
            <x14:sparkline>
              <xm:f>INCOME成長性!J19:O19</xm:f>
              <xm:sqref>P19</xm:sqref>
            </x14:sparkline>
            <x14:sparkline>
              <xm:f>INCOME成長性!J20:O20</xm:f>
              <xm:sqref>P20</xm:sqref>
            </x14:sparkline>
            <x14:sparkline>
              <xm:f>INCOME成長性!J21:O21</xm:f>
              <xm:sqref>P21</xm:sqref>
            </x14:sparkline>
            <x14:sparkline>
              <xm:f>INCOME成長性!J22:O22</xm:f>
              <xm:sqref>P22</xm:sqref>
            </x14:sparkline>
            <x14:sparkline>
              <xm:f>INCOME成長性!J23:O23</xm:f>
              <xm:sqref>P23</xm:sqref>
            </x14:sparkline>
            <x14:sparkline>
              <xm:f>INCOME成長性!J24:O24</xm:f>
              <xm:sqref>P24</xm:sqref>
            </x14:sparkline>
            <x14:sparkline>
              <xm:f>INCOME成長性!J36:O36</xm:f>
              <xm:sqref>P36</xm:sqref>
            </x14:sparkline>
            <x14:sparkline>
              <xm:f>INCOME成長性!J37:O37</xm:f>
              <xm:sqref>P37</xm:sqref>
            </x14:sparkline>
            <x14:sparkline>
              <xm:f>INCOME成長性!J38:O38</xm:f>
              <xm:sqref>P38</xm:sqref>
            </x14:sparkline>
            <x14:sparkline>
              <xm:f>INCOME成長性!J39:O39</xm:f>
              <xm:sqref>P39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INCOME成長性!B2:H2</xm:f>
              <xm:sqref>I2</xm:sqref>
            </x14:sparkline>
            <x14:sparkline>
              <xm:f>INCOME成長性!B12:H12</xm:f>
              <xm:sqref>I12</xm:sqref>
            </x14:sparkline>
            <x14:sparkline>
              <xm:f>INCOME成長性!B13:H13</xm:f>
              <xm:sqref>I13</xm:sqref>
            </x14:sparkline>
            <x14:sparkline>
              <xm:f>INCOME成長性!B15:H15</xm:f>
              <xm:sqref>I15</xm:sqref>
            </x14:sparkline>
            <x14:sparkline>
              <xm:f>INCOME成長性!B17:H17</xm:f>
              <xm:sqref>I17</xm:sqref>
            </x14:sparkline>
            <x14:sparkline>
              <xm:f>INCOME成長性!B18:H18</xm:f>
              <xm:sqref>I18</xm:sqref>
            </x14:sparkline>
            <x14:sparkline>
              <xm:f>INCOME成長性!B19:H19</xm:f>
              <xm:sqref>I19</xm:sqref>
            </x14:sparkline>
            <x14:sparkline>
              <xm:f>INCOME成長性!B20:H20</xm:f>
              <xm:sqref>I20</xm:sqref>
            </x14:sparkline>
            <x14:sparkline>
              <xm:f>INCOME成長性!B21:H21</xm:f>
              <xm:sqref>I21</xm:sqref>
            </x14:sparkline>
            <x14:sparkline>
              <xm:f>INCOME成長性!B22:H22</xm:f>
              <xm:sqref>I22</xm:sqref>
            </x14:sparkline>
            <x14:sparkline>
              <xm:f>INCOME成長性!B23:H23</xm:f>
              <xm:sqref>I23</xm:sqref>
            </x14:sparkline>
            <x14:sparkline>
              <xm:f>INCOME成長性!B24:H24</xm:f>
              <xm:sqref>I24</xm:sqref>
            </x14:sparkline>
            <x14:sparkline>
              <xm:f>INCOME成長性!B38:H38</xm:f>
              <xm:sqref>I38</xm:sqref>
            </x14:sparkline>
            <x14:sparkline>
              <xm:f>INCOME成長性!B39:H39</xm:f>
              <xm:sqref>I39</xm:sqref>
            </x14:sparkline>
            <x14:sparkline>
              <xm:f>INCOME成長性!B14:H14</xm:f>
              <xm:sqref>I14</xm:sqref>
            </x14:sparkline>
            <x14:sparkline>
              <xm:f>INCOME成長性!B3:H3</xm:f>
              <xm:sqref>I3</xm:sqref>
            </x14:sparkline>
            <x14:sparkline>
              <xm:f>INCOME成長性!B4:H4</xm:f>
              <xm:sqref>I4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zoomScale="70" zoomScaleNormal="70" workbookViewId="0">
      <pane xSplit="8" ySplit="1" topLeftCell="I20" activePane="bottomRight" state="frozen"/>
      <selection pane="topRight" activeCell="I1" sqref="I1"/>
      <selection pane="bottomLeft" activeCell="A2" sqref="A2"/>
      <selection pane="bottomRight" activeCell="J6" sqref="J6:O6"/>
    </sheetView>
  </sheetViews>
  <sheetFormatPr defaultColWidth="11" defaultRowHeight="25.5"/>
  <cols>
    <col min="1" max="1" width="90.875" style="4" customWidth="1"/>
    <col min="2" max="6" width="10.875" style="13" customWidth="1"/>
    <col min="7" max="8" width="10.875" style="78" customWidth="1"/>
    <col min="9" max="9" width="16.5" bestFit="1" customWidth="1"/>
    <col min="16" max="16" width="21.875" customWidth="1"/>
  </cols>
  <sheetData>
    <row r="1" spans="1:16" ht="33" customHeight="1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</row>
    <row r="2" spans="1:16" s="1" customFormat="1" ht="22.5">
      <c r="A2" s="91" t="s">
        <v>0</v>
      </c>
      <c r="B2" s="92"/>
      <c r="C2" s="92"/>
      <c r="D2" s="92"/>
      <c r="E2" s="92"/>
      <c r="F2" s="92"/>
      <c r="G2" s="16"/>
      <c r="H2" s="92"/>
    </row>
    <row r="3" spans="1:16" ht="23.25">
      <c r="A3" s="14" t="s">
        <v>138</v>
      </c>
      <c r="B3" s="84"/>
      <c r="C3" s="84"/>
      <c r="D3" s="84"/>
      <c r="E3" s="84"/>
      <c r="F3" s="84"/>
      <c r="G3" s="87"/>
      <c r="H3" s="88"/>
    </row>
    <row r="4" spans="1:16" ht="23.25">
      <c r="A4" s="17" t="s">
        <v>109</v>
      </c>
      <c r="B4" s="89">
        <v>1393</v>
      </c>
      <c r="C4" s="90">
        <v>1590</v>
      </c>
      <c r="D4" s="90">
        <v>2883</v>
      </c>
      <c r="E4" s="90">
        <v>7575</v>
      </c>
      <c r="F4" s="90">
        <v>7349</v>
      </c>
      <c r="G4" s="90">
        <v>4794</v>
      </c>
      <c r="H4" s="90">
        <v>5197</v>
      </c>
    </row>
    <row r="5" spans="1:16" ht="23.25">
      <c r="A5" s="17" t="s">
        <v>139</v>
      </c>
      <c r="B5" s="85">
        <v>2018</v>
      </c>
      <c r="C5" s="2">
        <v>3385</v>
      </c>
      <c r="D5" s="2">
        <v>2812</v>
      </c>
      <c r="E5" s="2">
        <v>1534</v>
      </c>
      <c r="F5" s="2">
        <v>3412</v>
      </c>
      <c r="G5" s="90">
        <v>8289</v>
      </c>
      <c r="H5" s="90">
        <v>4303</v>
      </c>
    </row>
    <row r="6" spans="1:16" ht="23.25" customHeight="1">
      <c r="A6" s="17" t="s">
        <v>140</v>
      </c>
      <c r="B6" s="85">
        <v>137</v>
      </c>
      <c r="C6" s="2">
        <v>214</v>
      </c>
      <c r="D6" s="2">
        <v>283</v>
      </c>
      <c r="E6" s="2">
        <v>313</v>
      </c>
      <c r="F6" s="2">
        <v>435</v>
      </c>
      <c r="G6" s="90">
        <v>577</v>
      </c>
      <c r="H6" s="90">
        <v>800</v>
      </c>
      <c r="I6" s="8"/>
      <c r="J6" s="29">
        <f>(C6-B6)/B6</f>
        <v>0.56204379562043794</v>
      </c>
      <c r="K6" s="29">
        <f t="shared" ref="K6:O6" si="0">(D6-C6)/C6</f>
        <v>0.32242990654205606</v>
      </c>
      <c r="L6" s="29">
        <f t="shared" si="0"/>
        <v>0.10600706713780919</v>
      </c>
      <c r="M6" s="29">
        <f t="shared" si="0"/>
        <v>0.38977635782747605</v>
      </c>
      <c r="N6" s="29">
        <f t="shared" si="0"/>
        <v>0.32643678160919543</v>
      </c>
      <c r="O6" s="29">
        <f t="shared" si="0"/>
        <v>0.38648180242634317</v>
      </c>
      <c r="P6" s="8"/>
    </row>
    <row r="7" spans="1:16" ht="23.25">
      <c r="A7" s="17" t="s">
        <v>154</v>
      </c>
      <c r="B7" s="85">
        <v>4184</v>
      </c>
      <c r="C7" s="2">
        <v>5348</v>
      </c>
      <c r="D7" s="2">
        <v>1314</v>
      </c>
      <c r="E7" s="2">
        <v>2532</v>
      </c>
      <c r="F7" s="2">
        <v>3972</v>
      </c>
      <c r="G7" s="90">
        <v>2769</v>
      </c>
      <c r="H7" s="90">
        <v>4846</v>
      </c>
      <c r="I7" s="8"/>
      <c r="P7" s="8"/>
    </row>
    <row r="8" spans="1:16" ht="16.5" customHeight="1">
      <c r="A8" s="17" t="s">
        <v>150</v>
      </c>
      <c r="B8" s="85" t="s">
        <v>55</v>
      </c>
      <c r="C8" s="2" t="s">
        <v>55</v>
      </c>
      <c r="D8" s="2">
        <v>6398</v>
      </c>
      <c r="E8" s="2" t="s">
        <v>55</v>
      </c>
      <c r="F8" s="2" t="s">
        <v>55</v>
      </c>
      <c r="G8" s="90" t="s">
        <v>55</v>
      </c>
      <c r="H8" s="90" t="s">
        <v>55</v>
      </c>
      <c r="I8" s="8"/>
      <c r="P8" s="8"/>
    </row>
    <row r="9" spans="1:16" ht="23.25">
      <c r="A9" s="17" t="s">
        <v>110</v>
      </c>
      <c r="B9" s="85">
        <v>12261</v>
      </c>
      <c r="C9" s="2">
        <v>14363</v>
      </c>
      <c r="D9" s="2">
        <v>18242</v>
      </c>
      <c r="E9" s="2">
        <v>20062</v>
      </c>
      <c r="F9" s="2">
        <v>22527</v>
      </c>
      <c r="G9" s="90">
        <v>33418</v>
      </c>
      <c r="H9" s="90">
        <v>36141</v>
      </c>
      <c r="I9" s="8"/>
      <c r="P9" s="8"/>
    </row>
    <row r="10" spans="1:16" ht="23.25">
      <c r="A10" s="17" t="s">
        <v>141</v>
      </c>
      <c r="B10" s="85">
        <v>655</v>
      </c>
      <c r="C10" s="2">
        <v>833</v>
      </c>
      <c r="D10" s="2">
        <v>713</v>
      </c>
      <c r="E10" s="2">
        <v>947</v>
      </c>
      <c r="F10" s="2">
        <v>800</v>
      </c>
      <c r="G10" s="90">
        <v>1148</v>
      </c>
      <c r="H10" s="90">
        <v>1287</v>
      </c>
      <c r="I10" s="8"/>
      <c r="P10" s="8"/>
    </row>
    <row r="11" spans="1:16" ht="33" customHeight="1">
      <c r="A11" s="94" t="s">
        <v>1</v>
      </c>
      <c r="B11" s="44">
        <f>SUM(B4:B10)</f>
        <v>20648</v>
      </c>
      <c r="C11" s="44">
        <f t="shared" ref="C11:H11" si="1">SUM(C4:C10)</f>
        <v>25733</v>
      </c>
      <c r="D11" s="44">
        <f t="shared" si="1"/>
        <v>32645</v>
      </c>
      <c r="E11" s="44">
        <f t="shared" si="1"/>
        <v>32963</v>
      </c>
      <c r="F11" s="44">
        <f t="shared" si="1"/>
        <v>38495</v>
      </c>
      <c r="G11" s="95">
        <f t="shared" si="1"/>
        <v>50995</v>
      </c>
      <c r="H11" s="95">
        <f t="shared" si="1"/>
        <v>52574</v>
      </c>
      <c r="I11" s="8"/>
      <c r="J11" s="29">
        <f>(C11-B11)/B11</f>
        <v>0.24627082526152655</v>
      </c>
      <c r="K11" s="29">
        <f t="shared" ref="K11:O11" si="2">(D11-C11)/C11</f>
        <v>0.26860451560253373</v>
      </c>
      <c r="L11" s="29">
        <f t="shared" si="2"/>
        <v>9.7411548476030018E-3</v>
      </c>
      <c r="M11" s="29">
        <f t="shared" si="2"/>
        <v>0.16782453053423535</v>
      </c>
      <c r="N11" s="29">
        <f t="shared" si="2"/>
        <v>0.32471749577867254</v>
      </c>
      <c r="O11" s="29">
        <f t="shared" si="2"/>
        <v>3.0963819982351211E-2</v>
      </c>
      <c r="P11" s="8"/>
    </row>
    <row r="12" spans="1:16" ht="23.25">
      <c r="A12" s="86" t="s">
        <v>2</v>
      </c>
      <c r="B12" s="85">
        <v>2348</v>
      </c>
      <c r="C12" s="2">
        <v>1539</v>
      </c>
      <c r="D12" s="2">
        <v>1961</v>
      </c>
      <c r="E12" s="2">
        <v>971</v>
      </c>
      <c r="F12" s="2">
        <v>2863</v>
      </c>
      <c r="G12" s="90">
        <v>6089</v>
      </c>
      <c r="H12" s="90">
        <v>6797</v>
      </c>
      <c r="I12" s="8"/>
      <c r="J12" s="27"/>
      <c r="K12" s="27"/>
      <c r="L12" s="27"/>
      <c r="M12" s="27"/>
      <c r="N12" s="27"/>
      <c r="O12" s="27"/>
      <c r="P12" s="8"/>
    </row>
    <row r="13" spans="1:16" ht="23.25">
      <c r="A13" s="86" t="s">
        <v>3</v>
      </c>
      <c r="B13" s="85">
        <v>1344</v>
      </c>
      <c r="C13" s="2">
        <v>1482</v>
      </c>
      <c r="D13" s="2">
        <v>1528</v>
      </c>
      <c r="E13" s="2">
        <v>1724</v>
      </c>
      <c r="F13" s="2">
        <v>1693</v>
      </c>
      <c r="G13" s="90">
        <v>1807</v>
      </c>
      <c r="H13" s="90">
        <v>1909</v>
      </c>
      <c r="I13" s="8"/>
      <c r="J13" s="27"/>
      <c r="K13" s="27"/>
      <c r="L13" s="27"/>
      <c r="M13" s="27"/>
      <c r="N13" s="27"/>
      <c r="O13" s="27"/>
      <c r="P13" s="8"/>
    </row>
    <row r="14" spans="1:16" ht="21" customHeight="1">
      <c r="A14" s="86" t="s">
        <v>4</v>
      </c>
      <c r="B14" s="85">
        <v>4069</v>
      </c>
      <c r="C14" s="2">
        <v>4059</v>
      </c>
      <c r="D14" s="2">
        <v>4339</v>
      </c>
      <c r="E14" s="2">
        <v>6284</v>
      </c>
      <c r="F14" s="2">
        <v>6212</v>
      </c>
      <c r="G14" s="90">
        <v>9135</v>
      </c>
      <c r="H14" s="90">
        <v>11454</v>
      </c>
      <c r="I14" s="8"/>
      <c r="J14" s="27"/>
      <c r="K14" s="27"/>
      <c r="L14" s="27"/>
      <c r="M14" s="27"/>
      <c r="N14" s="27"/>
      <c r="O14" s="27"/>
      <c r="P14" s="8"/>
    </row>
    <row r="15" spans="1:16" ht="17.25" customHeight="1">
      <c r="A15" s="86" t="s">
        <v>5</v>
      </c>
      <c r="B15" s="85">
        <v>358</v>
      </c>
      <c r="C15" s="2">
        <v>211</v>
      </c>
      <c r="D15" s="2">
        <v>168</v>
      </c>
      <c r="E15" s="2">
        <v>825</v>
      </c>
      <c r="F15" s="2">
        <v>778</v>
      </c>
      <c r="G15" s="90">
        <v>1048</v>
      </c>
      <c r="H15" s="90">
        <v>1332</v>
      </c>
      <c r="I15" s="8"/>
      <c r="J15" s="27"/>
      <c r="K15" s="27"/>
      <c r="L15" s="27"/>
      <c r="M15" s="27"/>
      <c r="N15" s="27"/>
      <c r="O15" s="27"/>
      <c r="P15" s="8"/>
    </row>
    <row r="16" spans="1:16" ht="23.25">
      <c r="A16" s="86" t="s">
        <v>6</v>
      </c>
      <c r="B16" s="85">
        <v>114</v>
      </c>
      <c r="C16" s="2">
        <v>79</v>
      </c>
      <c r="D16" s="2">
        <v>133</v>
      </c>
      <c r="E16" s="2">
        <v>565</v>
      </c>
      <c r="F16" s="2">
        <v>1292</v>
      </c>
      <c r="G16" s="90">
        <v>1305</v>
      </c>
      <c r="H16" s="90">
        <v>1737</v>
      </c>
      <c r="I16" s="8"/>
      <c r="J16" s="27"/>
      <c r="K16" s="27"/>
      <c r="L16" s="27"/>
      <c r="M16" s="27"/>
      <c r="N16" s="27"/>
      <c r="O16" s="27"/>
      <c r="P16" s="8"/>
    </row>
    <row r="17" spans="1:16" ht="30.75" customHeight="1">
      <c r="A17" s="94" t="s">
        <v>7</v>
      </c>
      <c r="B17" s="44">
        <f>SUM(B11:B16)</f>
        <v>28881</v>
      </c>
      <c r="C17" s="44">
        <f t="shared" ref="C17:H17" si="3">SUM(C11:C16)</f>
        <v>33103</v>
      </c>
      <c r="D17" s="44">
        <f t="shared" si="3"/>
        <v>40774</v>
      </c>
      <c r="E17" s="44">
        <f t="shared" si="3"/>
        <v>43332</v>
      </c>
      <c r="F17" s="44">
        <f t="shared" si="3"/>
        <v>51333</v>
      </c>
      <c r="G17" s="95">
        <f t="shared" si="3"/>
        <v>70379</v>
      </c>
      <c r="H17" s="95">
        <f t="shared" si="3"/>
        <v>75803</v>
      </c>
      <c r="I17" s="8"/>
      <c r="J17" s="29">
        <f t="shared" ref="J17" si="4">(C17-B17)/B17</f>
        <v>0.14618607388940827</v>
      </c>
      <c r="K17" s="29">
        <f t="shared" ref="K17" si="5">(D17-C17)/C17</f>
        <v>0.23173126302752017</v>
      </c>
      <c r="L17" s="29">
        <f t="shared" ref="L17" si="6">(E17-D17)/D17</f>
        <v>6.2736057291411199E-2</v>
      </c>
      <c r="M17" s="29">
        <f t="shared" ref="M17" si="7">(F17-E17)/E17</f>
        <v>0.18464414289670453</v>
      </c>
      <c r="N17" s="29">
        <f t="shared" ref="N17" si="8">(G17-F17)/F17</f>
        <v>0.37102838330119026</v>
      </c>
      <c r="O17" s="29">
        <f t="shared" ref="O17" si="9">(H17-G17)/G17</f>
        <v>7.7068443711902704E-2</v>
      </c>
      <c r="P17" s="8"/>
    </row>
    <row r="18" spans="1:16" s="1" customFormat="1" ht="19.5" customHeight="1">
      <c r="A18" s="91" t="s">
        <v>8</v>
      </c>
      <c r="B18" s="42"/>
      <c r="C18" s="18"/>
      <c r="D18" s="18"/>
      <c r="E18" s="18"/>
      <c r="F18" s="18"/>
      <c r="G18" s="93"/>
      <c r="H18" s="93"/>
    </row>
    <row r="19" spans="1:16" ht="23.25">
      <c r="A19" s="14" t="s">
        <v>142</v>
      </c>
      <c r="B19" s="85"/>
      <c r="C19" s="2"/>
      <c r="D19" s="2"/>
      <c r="E19" s="2"/>
      <c r="F19" s="2"/>
      <c r="G19" s="90"/>
      <c r="H19" s="90"/>
      <c r="I19" s="8"/>
      <c r="P19" s="8"/>
    </row>
    <row r="20" spans="1:16" ht="24.75" customHeight="1">
      <c r="A20" s="17" t="s">
        <v>87</v>
      </c>
      <c r="B20" s="85">
        <v>145</v>
      </c>
      <c r="C20" s="2">
        <v>192</v>
      </c>
      <c r="D20" s="2">
        <v>257</v>
      </c>
      <c r="E20" s="2">
        <v>281</v>
      </c>
      <c r="F20" s="2">
        <v>232</v>
      </c>
      <c r="G20" s="90">
        <v>252</v>
      </c>
      <c r="H20" s="90">
        <v>197</v>
      </c>
      <c r="I20" s="8"/>
      <c r="J20" s="29">
        <f>(C20-B20)/B20</f>
        <v>0.32413793103448274</v>
      </c>
      <c r="K20" s="29">
        <f t="shared" ref="K20:O20" si="10">(D20-C20)/C20</f>
        <v>0.33854166666666669</v>
      </c>
      <c r="L20" s="29">
        <f t="shared" si="10"/>
        <v>9.3385214007782102E-2</v>
      </c>
      <c r="M20" s="29">
        <f t="shared" si="10"/>
        <v>-0.17437722419928825</v>
      </c>
      <c r="N20" s="29">
        <f t="shared" si="10"/>
        <v>8.6206896551724144E-2</v>
      </c>
      <c r="O20" s="29">
        <f t="shared" si="10"/>
        <v>-0.21825396825396826</v>
      </c>
      <c r="P20" s="8"/>
    </row>
    <row r="21" spans="1:16" ht="23.25">
      <c r="A21" s="17" t="s">
        <v>151</v>
      </c>
      <c r="B21" s="85" t="s">
        <v>55</v>
      </c>
      <c r="C21" s="2" t="s">
        <v>55</v>
      </c>
      <c r="D21" s="2">
        <v>1000</v>
      </c>
      <c r="E21" s="2" t="s">
        <v>55</v>
      </c>
      <c r="F21" s="2" t="s">
        <v>55</v>
      </c>
      <c r="G21" s="90" t="s">
        <v>55</v>
      </c>
      <c r="H21" s="90" t="s">
        <v>55</v>
      </c>
      <c r="I21" s="8"/>
      <c r="P21" s="8"/>
    </row>
    <row r="22" spans="1:16" ht="21.75" customHeight="1">
      <c r="A22" s="17" t="s">
        <v>149</v>
      </c>
      <c r="B22" s="85" t="s">
        <v>55</v>
      </c>
      <c r="C22" s="2" t="s">
        <v>55</v>
      </c>
      <c r="D22" s="2" t="s">
        <v>55</v>
      </c>
      <c r="E22" s="2">
        <v>1998</v>
      </c>
      <c r="F22" s="2" t="s">
        <v>55</v>
      </c>
      <c r="G22" s="90" t="s">
        <v>55</v>
      </c>
      <c r="H22" s="90" t="s">
        <v>55</v>
      </c>
      <c r="I22" s="8"/>
      <c r="P22" s="8"/>
    </row>
    <row r="23" spans="1:16" ht="23.25">
      <c r="A23" s="17" t="s">
        <v>105</v>
      </c>
      <c r="B23" s="85">
        <v>12261</v>
      </c>
      <c r="C23" s="2">
        <v>15163</v>
      </c>
      <c r="D23" s="2">
        <v>19742</v>
      </c>
      <c r="E23" s="2">
        <v>21562</v>
      </c>
      <c r="F23" s="2">
        <v>24527</v>
      </c>
      <c r="G23" s="90">
        <v>35418</v>
      </c>
      <c r="H23" s="90">
        <v>38841</v>
      </c>
      <c r="I23" s="8"/>
      <c r="P23" s="8"/>
    </row>
    <row r="24" spans="1:16" ht="23.25">
      <c r="A24" s="17" t="s">
        <v>143</v>
      </c>
      <c r="B24" s="85">
        <v>1179</v>
      </c>
      <c r="C24" s="2">
        <v>1459</v>
      </c>
      <c r="D24" s="2">
        <v>1781</v>
      </c>
      <c r="E24" s="2">
        <v>2002</v>
      </c>
      <c r="F24" s="2">
        <v>2087</v>
      </c>
      <c r="G24" s="90">
        <v>2648</v>
      </c>
      <c r="H24" s="90">
        <v>3755</v>
      </c>
      <c r="I24" s="8"/>
      <c r="P24" s="8"/>
    </row>
    <row r="25" spans="1:16" ht="23.25">
      <c r="A25" s="17" t="s">
        <v>88</v>
      </c>
      <c r="B25" s="85">
        <v>32</v>
      </c>
      <c r="C25" s="2">
        <v>64</v>
      </c>
      <c r="D25" s="2">
        <v>83</v>
      </c>
      <c r="E25" s="2">
        <v>61</v>
      </c>
      <c r="F25" s="2">
        <v>73</v>
      </c>
      <c r="G25" s="90">
        <v>129</v>
      </c>
      <c r="H25" s="90">
        <v>236</v>
      </c>
      <c r="I25" s="8"/>
      <c r="P25" s="8"/>
    </row>
    <row r="26" spans="1:16" ht="33.75" customHeight="1">
      <c r="A26" s="94" t="s">
        <v>9</v>
      </c>
      <c r="B26" s="44">
        <f>SUM(B20:B25)</f>
        <v>13617</v>
      </c>
      <c r="C26" s="44">
        <f t="shared" ref="C26:H26" si="11">SUM(C20:C25)</f>
        <v>16878</v>
      </c>
      <c r="D26" s="44">
        <f t="shared" si="11"/>
        <v>22863</v>
      </c>
      <c r="E26" s="44">
        <f t="shared" si="11"/>
        <v>25904</v>
      </c>
      <c r="F26" s="44">
        <f t="shared" si="11"/>
        <v>26919</v>
      </c>
      <c r="G26" s="95">
        <f t="shared" si="11"/>
        <v>38447</v>
      </c>
      <c r="H26" s="95">
        <f t="shared" si="11"/>
        <v>43029</v>
      </c>
      <c r="I26" s="8"/>
      <c r="J26" s="29">
        <f>(C26-B26)/B26</f>
        <v>0.23948006168759639</v>
      </c>
      <c r="K26" s="29">
        <f t="shared" ref="K26:O26" si="12">(D26-C26)/C26</f>
        <v>0.35460362602204054</v>
      </c>
      <c r="L26" s="29">
        <f t="shared" si="12"/>
        <v>0.13300966627301755</v>
      </c>
      <c r="M26" s="29">
        <f t="shared" si="12"/>
        <v>3.9183137739345272E-2</v>
      </c>
      <c r="N26" s="29">
        <f t="shared" si="12"/>
        <v>0.4282477060812066</v>
      </c>
      <c r="O26" s="29">
        <f t="shared" si="12"/>
        <v>0.11917704892449346</v>
      </c>
      <c r="P26" s="8"/>
    </row>
    <row r="27" spans="1:16" ht="23.25">
      <c r="A27" s="14" t="s">
        <v>10</v>
      </c>
      <c r="B27" s="85">
        <v>1505</v>
      </c>
      <c r="C27" s="2">
        <v>1513</v>
      </c>
      <c r="D27" s="2">
        <v>1917</v>
      </c>
      <c r="E27" s="2">
        <v>2042</v>
      </c>
      <c r="F27" s="2">
        <v>2520</v>
      </c>
      <c r="G27" s="90">
        <v>2930</v>
      </c>
      <c r="H27" s="90">
        <v>2998</v>
      </c>
      <c r="I27" s="8"/>
      <c r="J27" s="27"/>
      <c r="K27" s="27"/>
      <c r="L27" s="27"/>
      <c r="M27" s="27"/>
      <c r="N27" s="27"/>
      <c r="O27" s="27"/>
      <c r="P27" s="8"/>
    </row>
    <row r="28" spans="1:16" ht="23.25">
      <c r="A28" s="94" t="s">
        <v>15</v>
      </c>
      <c r="B28" s="11" t="s">
        <v>55</v>
      </c>
      <c r="C28" s="11" t="s">
        <v>55</v>
      </c>
      <c r="D28" s="11" t="s">
        <v>55</v>
      </c>
      <c r="E28" s="11" t="s">
        <v>55</v>
      </c>
      <c r="F28" s="11">
        <v>4965</v>
      </c>
      <c r="G28" s="95">
        <v>8939</v>
      </c>
      <c r="H28" s="95">
        <v>8049</v>
      </c>
      <c r="I28" s="8"/>
      <c r="J28" s="27"/>
      <c r="K28" s="27"/>
      <c r="L28" s="27"/>
      <c r="M28" s="27"/>
      <c r="N28" s="29">
        <f t="shared" ref="N28:N29" si="13">(G28-F28)/F28</f>
        <v>0.80040281973816718</v>
      </c>
      <c r="O28" s="29">
        <f t="shared" ref="O28:O29" si="14">(H28-G28)/G28</f>
        <v>-9.9563709587202148E-2</v>
      </c>
      <c r="P28" s="8"/>
    </row>
    <row r="29" spans="1:16" ht="30" customHeight="1">
      <c r="A29" s="94" t="s">
        <v>11</v>
      </c>
      <c r="B29" s="44">
        <f>SUM(B26:B28)</f>
        <v>15122</v>
      </c>
      <c r="C29" s="44">
        <f t="shared" ref="C29:E29" si="15">SUM(C26:C28)</f>
        <v>18391</v>
      </c>
      <c r="D29" s="44">
        <f t="shared" si="15"/>
        <v>24780</v>
      </c>
      <c r="E29" s="44">
        <f t="shared" si="15"/>
        <v>27946</v>
      </c>
      <c r="F29" s="44">
        <f>SUM(F26:F28)</f>
        <v>34404</v>
      </c>
      <c r="G29" s="95">
        <f>SUM(G26:G28)</f>
        <v>50316</v>
      </c>
      <c r="H29" s="95">
        <f t="shared" ref="H29" si="16">SUM(H26:H28)</f>
        <v>54076</v>
      </c>
      <c r="I29" s="8"/>
      <c r="J29" s="29">
        <f t="shared" ref="J29" si="17">(C29-B29)/B29</f>
        <v>0.21617510911255125</v>
      </c>
      <c r="K29" s="29">
        <f t="shared" ref="K29" si="18">(D29-C29)/C29</f>
        <v>0.34739818389429611</v>
      </c>
      <c r="L29" s="29">
        <f t="shared" ref="L29" si="19">(E29-D29)/D29</f>
        <v>0.12776432606941082</v>
      </c>
      <c r="M29" s="29">
        <f t="shared" ref="M29" si="20">(F29-E29)/E29</f>
        <v>0.23108852787518785</v>
      </c>
      <c r="N29" s="29">
        <f t="shared" si="13"/>
        <v>0.46250435995814443</v>
      </c>
      <c r="O29" s="29">
        <f t="shared" si="14"/>
        <v>7.4727720804515466E-2</v>
      </c>
      <c r="P29" s="8"/>
    </row>
    <row r="30" spans="1:16" ht="19.5" customHeight="1">
      <c r="A30" s="14" t="s">
        <v>144</v>
      </c>
      <c r="B30" s="85"/>
      <c r="C30" s="2"/>
      <c r="D30" s="2"/>
      <c r="E30" s="2"/>
      <c r="F30" s="2"/>
      <c r="G30" s="90"/>
      <c r="H30" s="90"/>
      <c r="I30" s="8"/>
      <c r="P30" s="8"/>
    </row>
    <row r="31" spans="1:16" s="1" customFormat="1" ht="23.25">
      <c r="A31" s="15" t="s">
        <v>12</v>
      </c>
      <c r="B31" s="42"/>
      <c r="C31" s="18"/>
      <c r="D31" s="18"/>
      <c r="E31" s="18"/>
      <c r="F31" s="18"/>
      <c r="G31" s="93"/>
      <c r="H31" s="93"/>
    </row>
    <row r="32" spans="1:16" ht="25.5" customHeight="1">
      <c r="A32" s="17" t="s">
        <v>152</v>
      </c>
      <c r="B32" s="85" t="s">
        <v>55</v>
      </c>
      <c r="C32" s="2" t="s">
        <v>55</v>
      </c>
      <c r="D32" s="2" t="s">
        <v>55</v>
      </c>
      <c r="E32" s="2" t="s">
        <v>55</v>
      </c>
      <c r="F32" s="2" t="s">
        <v>55</v>
      </c>
      <c r="G32" s="90" t="s">
        <v>47</v>
      </c>
      <c r="H32" s="90" t="s">
        <v>47</v>
      </c>
      <c r="I32" s="8"/>
      <c r="P32" s="8"/>
    </row>
    <row r="33" spans="1:16" ht="23.25">
      <c r="A33" s="17" t="s">
        <v>153</v>
      </c>
      <c r="B33" s="85" t="s">
        <v>55</v>
      </c>
      <c r="C33" s="2" t="s">
        <v>55</v>
      </c>
      <c r="D33" s="2" t="s">
        <v>55</v>
      </c>
      <c r="E33" s="2" t="s">
        <v>55</v>
      </c>
      <c r="F33" s="2" t="s">
        <v>55</v>
      </c>
      <c r="G33" s="90" t="s">
        <v>47</v>
      </c>
      <c r="H33" s="90" t="s">
        <v>47</v>
      </c>
      <c r="I33" s="8"/>
      <c r="P33" s="8"/>
    </row>
    <row r="34" spans="1:16" ht="26.25" customHeight="1">
      <c r="A34" s="17" t="s">
        <v>16</v>
      </c>
      <c r="B34" s="85" t="s">
        <v>55</v>
      </c>
      <c r="C34" s="2">
        <v>-995</v>
      </c>
      <c r="D34" s="2">
        <v>-2001</v>
      </c>
      <c r="E34" s="2">
        <v>-5511</v>
      </c>
      <c r="F34" s="2">
        <v>-6872</v>
      </c>
      <c r="G34" s="90">
        <v>-8507</v>
      </c>
      <c r="H34" s="90">
        <v>-11880</v>
      </c>
      <c r="I34" s="8"/>
      <c r="K34" s="29">
        <f>(D34-C34)/ABS(C34)</f>
        <v>-1.0110552763819096</v>
      </c>
      <c r="L34" s="29">
        <f t="shared" ref="L34:O34" si="21">(E34-D34)/ABS(D34)</f>
        <v>-1.7541229385307346</v>
      </c>
      <c r="M34" s="29">
        <f t="shared" si="21"/>
        <v>-0.24696062420613318</v>
      </c>
      <c r="N34" s="29">
        <f t="shared" si="21"/>
        <v>-0.2379220023282887</v>
      </c>
      <c r="O34" s="29">
        <f t="shared" si="21"/>
        <v>-0.39649700246855529</v>
      </c>
      <c r="P34" s="8"/>
    </row>
    <row r="35" spans="1:16" ht="23.25">
      <c r="A35" s="17" t="s">
        <v>145</v>
      </c>
      <c r="B35" s="85">
        <v>13100</v>
      </c>
      <c r="C35" s="2">
        <v>13579</v>
      </c>
      <c r="D35" s="2">
        <v>14314</v>
      </c>
      <c r="E35" s="2">
        <v>14939</v>
      </c>
      <c r="F35" s="2">
        <v>15588</v>
      </c>
      <c r="G35" s="90">
        <v>16644</v>
      </c>
      <c r="H35" s="90">
        <v>17208</v>
      </c>
      <c r="I35" s="8"/>
      <c r="J35" s="29">
        <f>(C35-B35)/B35</f>
        <v>3.6564885496183204E-2</v>
      </c>
      <c r="K35" s="29">
        <f t="shared" ref="K35:O35" si="22">(D35-C35)/C35</f>
        <v>5.4127697179468297E-2</v>
      </c>
      <c r="L35" s="29">
        <f t="shared" si="22"/>
        <v>4.3663546178566437E-2</v>
      </c>
      <c r="M35" s="29">
        <f t="shared" si="22"/>
        <v>4.3443336234018338E-2</v>
      </c>
      <c r="N35" s="29">
        <f t="shared" si="22"/>
        <v>6.7744418783679747E-2</v>
      </c>
      <c r="O35" s="29">
        <f t="shared" si="22"/>
        <v>3.3886085075702954E-2</v>
      </c>
      <c r="P35" s="8"/>
    </row>
    <row r="36" spans="1:16" ht="29.25" customHeight="1">
      <c r="A36" s="96" t="s">
        <v>129</v>
      </c>
      <c r="B36" s="44">
        <v>668</v>
      </c>
      <c r="C36" s="11">
        <v>2069</v>
      </c>
      <c r="D36" s="11">
        <v>3823</v>
      </c>
      <c r="E36" s="11">
        <v>5880</v>
      </c>
      <c r="F36" s="11">
        <v>8342</v>
      </c>
      <c r="G36" s="95">
        <v>12366</v>
      </c>
      <c r="H36" s="95">
        <v>16535</v>
      </c>
      <c r="I36" s="8"/>
      <c r="J36" s="29">
        <f>(C36-B36)/B36</f>
        <v>2.0973053892215567</v>
      </c>
      <c r="K36" s="29">
        <f t="shared" ref="K36:O36" si="23">(D36-C36)/C36</f>
        <v>0.84775253745770907</v>
      </c>
      <c r="L36" s="29">
        <f t="shared" si="23"/>
        <v>0.53805911587758304</v>
      </c>
      <c r="M36" s="29">
        <f t="shared" si="23"/>
        <v>0.41870748299319727</v>
      </c>
      <c r="N36" s="29">
        <f t="shared" si="23"/>
        <v>0.48237832654039797</v>
      </c>
      <c r="O36" s="29">
        <f t="shared" si="23"/>
        <v>0.33713407730874978</v>
      </c>
      <c r="P36" s="8"/>
    </row>
    <row r="37" spans="1:16" ht="23.25">
      <c r="A37" s="17" t="s">
        <v>146</v>
      </c>
      <c r="B37" s="85">
        <v>-9</v>
      </c>
      <c r="C37" s="2">
        <v>59</v>
      </c>
      <c r="D37" s="2">
        <v>-142</v>
      </c>
      <c r="E37" s="2">
        <v>78</v>
      </c>
      <c r="F37" s="2">
        <v>-173</v>
      </c>
      <c r="G37" s="90">
        <v>-484</v>
      </c>
      <c r="H37" s="90">
        <v>-136</v>
      </c>
      <c r="I37" s="8"/>
      <c r="J37" s="27"/>
      <c r="K37" s="27"/>
      <c r="L37" s="27"/>
      <c r="M37" s="27"/>
      <c r="N37" s="27"/>
      <c r="O37" s="27"/>
      <c r="P37" s="8"/>
    </row>
    <row r="38" spans="1:16" ht="21.75" customHeight="1">
      <c r="A38" s="14" t="s">
        <v>147</v>
      </c>
      <c r="B38" s="85">
        <f>SUM(B34:B37)</f>
        <v>13759</v>
      </c>
      <c r="C38" s="85">
        <f t="shared" ref="C38:F38" si="24">SUM(C34:C37)</f>
        <v>14712</v>
      </c>
      <c r="D38" s="85">
        <f t="shared" si="24"/>
        <v>15994</v>
      </c>
      <c r="E38" s="85">
        <f t="shared" si="24"/>
        <v>15386</v>
      </c>
      <c r="F38" s="85">
        <f t="shared" si="24"/>
        <v>16885</v>
      </c>
      <c r="G38" s="90">
        <f>SUM(G34:G37)</f>
        <v>20019</v>
      </c>
      <c r="H38" s="90">
        <f t="shared" ref="H38" si="25">SUM(H34:H37)</f>
        <v>21727</v>
      </c>
      <c r="I38" s="8"/>
      <c r="J38" s="27"/>
      <c r="K38" s="27"/>
      <c r="L38" s="27"/>
      <c r="M38" s="27"/>
      <c r="N38" s="27"/>
      <c r="O38" s="27"/>
      <c r="P38" s="8"/>
    </row>
    <row r="39" spans="1:16" ht="23.25">
      <c r="A39" s="86" t="s">
        <v>148</v>
      </c>
      <c r="B39" s="85" t="s">
        <v>55</v>
      </c>
      <c r="C39" s="2" t="s">
        <v>55</v>
      </c>
      <c r="D39" s="2" t="s">
        <v>55</v>
      </c>
      <c r="E39" s="2" t="s">
        <v>55</v>
      </c>
      <c r="F39" s="2">
        <v>44</v>
      </c>
      <c r="G39" s="90">
        <v>44</v>
      </c>
      <c r="H39" s="90" t="s">
        <v>47</v>
      </c>
      <c r="I39" s="8"/>
      <c r="J39" s="27"/>
      <c r="K39" s="27"/>
      <c r="L39" s="27"/>
      <c r="M39" s="27"/>
      <c r="N39" s="27"/>
      <c r="O39" s="27"/>
      <c r="P39" s="8"/>
    </row>
    <row r="40" spans="1:16" ht="31.5" customHeight="1">
      <c r="A40" s="94" t="s">
        <v>13</v>
      </c>
      <c r="B40" s="44">
        <f>SUM(B38:B39)</f>
        <v>13759</v>
      </c>
      <c r="C40" s="44">
        <f t="shared" ref="C40:F40" si="26">SUM(C38:C39)</f>
        <v>14712</v>
      </c>
      <c r="D40" s="44">
        <f t="shared" si="26"/>
        <v>15994</v>
      </c>
      <c r="E40" s="44">
        <f t="shared" si="26"/>
        <v>15386</v>
      </c>
      <c r="F40" s="44">
        <f t="shared" si="26"/>
        <v>16929</v>
      </c>
      <c r="G40" s="95">
        <f>SUM(G38:G39)</f>
        <v>20063</v>
      </c>
      <c r="H40" s="95">
        <f t="shared" ref="H40" si="27">SUM(H38:H39)</f>
        <v>21727</v>
      </c>
      <c r="I40" s="8"/>
      <c r="J40" s="29">
        <f t="shared" ref="J40:J41" si="28">(C40-B40)/B40</f>
        <v>6.9263754633330912E-2</v>
      </c>
      <c r="K40" s="29">
        <f t="shared" ref="K40:K42" si="29">(D40-C40)/C40</f>
        <v>8.7139749864056551E-2</v>
      </c>
      <c r="L40" s="29">
        <f t="shared" ref="L40:L42" si="30">(E40-D40)/D40</f>
        <v>-3.8014255345754658E-2</v>
      </c>
      <c r="M40" s="29">
        <f t="shared" ref="M40:M42" si="31">(F40-E40)/E40</f>
        <v>0.10028597426231639</v>
      </c>
      <c r="N40" s="29">
        <f t="shared" ref="N40:N42" si="32">(G40-F40)/F40</f>
        <v>0.18512611495067635</v>
      </c>
      <c r="O40" s="29">
        <f t="shared" ref="O40:O42" si="33">(H40-G40)/G40</f>
        <v>8.2938742959677014E-2</v>
      </c>
      <c r="P40" s="8"/>
    </row>
    <row r="41" spans="1:16" ht="31.5" customHeight="1">
      <c r="A41" s="94" t="s">
        <v>14</v>
      </c>
      <c r="B41" s="44">
        <f>B40+B29</f>
        <v>28881</v>
      </c>
      <c r="C41" s="44">
        <f t="shared" ref="C41:F41" si="34">C40+C29</f>
        <v>33103</v>
      </c>
      <c r="D41" s="44">
        <f t="shared" si="34"/>
        <v>40774</v>
      </c>
      <c r="E41" s="44">
        <f t="shared" si="34"/>
        <v>43332</v>
      </c>
      <c r="F41" s="44">
        <f t="shared" si="34"/>
        <v>51333</v>
      </c>
      <c r="G41" s="95">
        <f>G40+G29</f>
        <v>70379</v>
      </c>
      <c r="H41" s="95">
        <f t="shared" ref="H41" si="35">H40+H29</f>
        <v>75803</v>
      </c>
      <c r="I41" s="8"/>
      <c r="J41" s="29">
        <f t="shared" si="28"/>
        <v>0.14618607388940827</v>
      </c>
      <c r="K41" s="29">
        <f t="shared" si="29"/>
        <v>0.23173126302752017</v>
      </c>
      <c r="L41" s="29">
        <f t="shared" si="30"/>
        <v>6.2736057291411199E-2</v>
      </c>
      <c r="M41" s="29">
        <f t="shared" si="31"/>
        <v>0.18464414289670453</v>
      </c>
      <c r="N41" s="29">
        <f t="shared" si="32"/>
        <v>0.37102838330119026</v>
      </c>
      <c r="O41" s="29">
        <f t="shared" si="33"/>
        <v>7.7068443711902704E-2</v>
      </c>
      <c r="P41" s="8"/>
    </row>
    <row r="42" spans="1:16">
      <c r="A42" s="97" t="s">
        <v>134</v>
      </c>
      <c r="B42" s="99">
        <f>B11/B26</f>
        <v>1.5163398692810457</v>
      </c>
      <c r="C42" s="99">
        <f t="shared" ref="C42:H42" si="36">C11/C26</f>
        <v>1.5246474700793933</v>
      </c>
      <c r="D42" s="99">
        <f t="shared" si="36"/>
        <v>1.4278528627039322</v>
      </c>
      <c r="E42" s="99">
        <f t="shared" si="36"/>
        <v>1.2725061766522545</v>
      </c>
      <c r="F42" s="99">
        <f t="shared" si="36"/>
        <v>1.4300308332404621</v>
      </c>
      <c r="G42" s="99">
        <f t="shared" si="36"/>
        <v>1.3263713683772467</v>
      </c>
      <c r="H42" s="99">
        <f t="shared" si="36"/>
        <v>1.2218271398359246</v>
      </c>
      <c r="I42" s="8"/>
      <c r="J42" s="29">
        <f>(C42-B42)/B42</f>
        <v>5.4787194920137066E-3</v>
      </c>
      <c r="K42" s="29">
        <f t="shared" si="29"/>
        <v>-6.3486549694284855E-2</v>
      </c>
      <c r="L42" s="29">
        <f t="shared" si="30"/>
        <v>-0.10879740490732139</v>
      </c>
      <c r="M42" s="29">
        <f t="shared" si="31"/>
        <v>0.12379087777996327</v>
      </c>
      <c r="N42" s="29">
        <f t="shared" si="32"/>
        <v>-7.2487573312193687E-2</v>
      </c>
      <c r="O42" s="29">
        <f t="shared" si="33"/>
        <v>-7.8819726536488069E-2</v>
      </c>
      <c r="P42" s="8"/>
    </row>
    <row r="43" spans="1:16">
      <c r="A43" s="97" t="s">
        <v>135</v>
      </c>
      <c r="B43" s="98"/>
      <c r="C43" s="98"/>
      <c r="D43" s="98"/>
      <c r="E43" s="98"/>
      <c r="F43" s="98"/>
      <c r="G43" s="98"/>
      <c r="H43" s="98"/>
      <c r="I43" s="8"/>
      <c r="P43" s="8"/>
    </row>
    <row r="44" spans="1:16">
      <c r="A44" s="97" t="s">
        <v>136</v>
      </c>
      <c r="B44" s="99">
        <f>B29/B40</f>
        <v>1.0990624318627806</v>
      </c>
      <c r="C44" s="99">
        <f t="shared" ref="C44:H44" si="37">C29/C40</f>
        <v>1.2500679717237628</v>
      </c>
      <c r="D44" s="99">
        <f t="shared" si="37"/>
        <v>1.5493309991246718</v>
      </c>
      <c r="E44" s="99">
        <f t="shared" si="37"/>
        <v>1.8163265306122449</v>
      </c>
      <c r="F44" s="99">
        <f t="shared" si="37"/>
        <v>2.0322523480418218</v>
      </c>
      <c r="G44" s="99">
        <f t="shared" si="37"/>
        <v>2.5079001146388875</v>
      </c>
      <c r="H44" s="99">
        <f t="shared" si="37"/>
        <v>2.4888847977171262</v>
      </c>
      <c r="I44" s="8"/>
      <c r="J44" s="29">
        <f>(C44-B44)/B44</f>
        <v>0.13739486992112512</v>
      </c>
      <c r="K44" s="29">
        <f t="shared" ref="K44:O44" si="38">(D44-C44)/C44</f>
        <v>0.23939740411734939</v>
      </c>
      <c r="L44" s="29">
        <f t="shared" si="38"/>
        <v>0.17232956136449737</v>
      </c>
      <c r="M44" s="29">
        <f t="shared" si="38"/>
        <v>0.11888050622527264</v>
      </c>
      <c r="N44" s="29">
        <f t="shared" si="38"/>
        <v>0.2340495593745415</v>
      </c>
      <c r="O44" s="29">
        <f t="shared" si="38"/>
        <v>-7.5821667740141631E-3</v>
      </c>
      <c r="P44" s="8"/>
    </row>
    <row r="45" spans="1:16">
      <c r="A45" s="97" t="s">
        <v>137</v>
      </c>
      <c r="B45" s="98"/>
      <c r="C45" s="98"/>
      <c r="D45" s="98"/>
      <c r="E45" s="98"/>
      <c r="F45" s="98"/>
      <c r="G45" s="98"/>
      <c r="H45" s="98"/>
      <c r="I45" s="8"/>
      <c r="P45" s="8"/>
    </row>
    <row r="46" spans="1:16" ht="28.5" customHeight="1">
      <c r="A46" s="102" t="s">
        <v>155</v>
      </c>
      <c r="B46" s="87"/>
      <c r="C46" s="103">
        <f>INCOME成長性!C2/(('BALANCE SHEET穩定性'!C6+'BALANCE SHEET穩定性'!B6)*0.5)</f>
        <v>61.777777777777779</v>
      </c>
      <c r="D46" s="103">
        <f>INCOME成長性!D2/(('BALANCE SHEET穩定性'!D6+'BALANCE SHEET穩定性'!C6)*0.5)</f>
        <v>52.692152917505027</v>
      </c>
      <c r="E46" s="103">
        <f>INCOME成長性!E2/(('BALANCE SHEET穩定性'!E6+'BALANCE SHEET穩定性'!D6)*0.5)</f>
        <v>51.848993288590606</v>
      </c>
      <c r="F46" s="103">
        <f>INCOME成長性!F2/(('BALANCE SHEET穩定性'!F6+'BALANCE SHEET穩定性'!E6)*0.5)</f>
        <v>47.518716577540104</v>
      </c>
      <c r="G46" s="103">
        <f>INCOME成長性!G2/(('BALANCE SHEET穩定性'!G6+'BALANCE SHEET穩定性'!F6)*0.5)</f>
        <v>42.399209486166008</v>
      </c>
      <c r="H46" s="103">
        <f>INCOME成長性!H2/(('BALANCE SHEET穩定性'!H6+'BALANCE SHEET穩定性'!G6)*0.5)</f>
        <v>36.849673202614376</v>
      </c>
      <c r="I46" s="8"/>
      <c r="J46" s="29"/>
      <c r="K46" s="29"/>
      <c r="L46" s="29"/>
      <c r="M46" s="29"/>
      <c r="N46" s="29"/>
      <c r="O46" s="29"/>
      <c r="P46" s="8"/>
    </row>
    <row r="47" spans="1:16" ht="28.5" customHeight="1">
      <c r="A47" s="102" t="s">
        <v>156</v>
      </c>
      <c r="B47" s="87"/>
      <c r="C47" s="103"/>
      <c r="D47" s="103"/>
      <c r="E47" s="103"/>
      <c r="F47" s="103"/>
      <c r="G47" s="103"/>
      <c r="H47" s="103"/>
      <c r="I47" s="8"/>
      <c r="K47" s="27"/>
      <c r="P47" s="8"/>
    </row>
    <row r="48" spans="1:16" ht="27" customHeight="1">
      <c r="A48" s="102" t="s">
        <v>157</v>
      </c>
      <c r="B48" s="87"/>
      <c r="C48" s="103">
        <f>INCOME成長性!C4/(('BALANCE SHEET穩定性'!C20+'BALANCE SHEET穩定性'!B20)*0.5)</f>
        <v>19.857566765578635</v>
      </c>
      <c r="D48" s="103">
        <f>INCOME成長性!D4/(('BALANCE SHEET穩定性'!D20+'BALANCE SHEET穩定性'!C20)*0.5)</f>
        <v>19.683741648106903</v>
      </c>
      <c r="E48" s="103">
        <f>INCOME成長性!E4/(('BALANCE SHEET穩定性'!E20+'BALANCE SHEET穩定性'!D20)*0.5)</f>
        <v>20.74721189591078</v>
      </c>
      <c r="F48" s="103">
        <f>INCOME成長性!F4/(('BALANCE SHEET穩定性'!F20+'BALANCE SHEET穩定性'!E20)*0.5)</f>
        <v>26.471734892787524</v>
      </c>
      <c r="G48" s="103">
        <f>INCOME成長性!G4/(('BALANCE SHEET穩定性'!G20+'BALANCE SHEET穩定性'!F20)*0.5)</f>
        <v>32.785123966942152</v>
      </c>
      <c r="H48" s="103">
        <f>INCOME成長性!H4/(('BALANCE SHEET穩定性'!H20+'BALANCE SHEET穩定性'!G20)*0.5)</f>
        <v>45.946547884187083</v>
      </c>
      <c r="I48" s="8"/>
      <c r="J48" s="29"/>
      <c r="K48" s="29"/>
      <c r="L48" s="29"/>
      <c r="M48" s="29"/>
      <c r="N48" s="29"/>
      <c r="O48" s="29"/>
      <c r="P48" s="8"/>
    </row>
    <row r="49" spans="1:16" ht="27" customHeight="1">
      <c r="A49" s="97" t="s">
        <v>158</v>
      </c>
      <c r="B49" s="98"/>
      <c r="C49" s="101">
        <f>365/C46</f>
        <v>5.9082733812949639</v>
      </c>
      <c r="D49" s="101">
        <f t="shared" ref="D49:H49" si="39">365/D46</f>
        <v>6.927027646250191</v>
      </c>
      <c r="E49" s="101">
        <f t="shared" si="39"/>
        <v>7.0396738075205487</v>
      </c>
      <c r="F49" s="101">
        <f t="shared" si="39"/>
        <v>7.6811838847625484</v>
      </c>
      <c r="G49" s="101">
        <f t="shared" si="39"/>
        <v>8.6086510674000181</v>
      </c>
      <c r="H49" s="101">
        <f t="shared" si="39"/>
        <v>9.9051081943951758</v>
      </c>
      <c r="I49" s="8"/>
      <c r="J49" s="29"/>
      <c r="K49" s="29">
        <f>(D49-C49)/C49</f>
        <v>0.17242842353580098</v>
      </c>
      <c r="L49" s="29">
        <f t="shared" ref="L49:O49" si="40">(E49-D49)/D49</f>
        <v>1.6261832206103079E-2</v>
      </c>
      <c r="M49" s="29">
        <f t="shared" si="40"/>
        <v>9.1127812847900502E-2</v>
      </c>
      <c r="N49" s="29">
        <f t="shared" si="40"/>
        <v>0.12074534297731382</v>
      </c>
      <c r="O49" s="29">
        <f t="shared" si="40"/>
        <v>0.15059933511589213</v>
      </c>
      <c r="P49" s="8"/>
    </row>
    <row r="50" spans="1:16" ht="27" customHeight="1">
      <c r="A50" s="97" t="s">
        <v>159</v>
      </c>
      <c r="B50" s="98"/>
      <c r="C50" s="101"/>
      <c r="D50" s="101"/>
      <c r="E50" s="101"/>
      <c r="F50" s="101"/>
      <c r="G50" s="101"/>
      <c r="H50" s="101"/>
      <c r="I50" s="8"/>
      <c r="P50" s="8"/>
    </row>
    <row r="51" spans="1:16" ht="27" customHeight="1">
      <c r="A51" s="97" t="s">
        <v>160</v>
      </c>
      <c r="B51" s="98"/>
      <c r="C51" s="101">
        <f t="shared" ref="C51:H51" si="41">365/C48</f>
        <v>18.380902570233115</v>
      </c>
      <c r="D51" s="101">
        <f t="shared" si="41"/>
        <v>18.543222448517767</v>
      </c>
      <c r="E51" s="101">
        <f t="shared" si="41"/>
        <v>17.59272531804336</v>
      </c>
      <c r="F51" s="101">
        <f t="shared" si="41"/>
        <v>13.788291605301914</v>
      </c>
      <c r="G51" s="101">
        <f t="shared" si="41"/>
        <v>11.133098058986638</v>
      </c>
      <c r="H51" s="101">
        <f t="shared" si="41"/>
        <v>7.9440135724672807</v>
      </c>
      <c r="I51" s="8"/>
      <c r="J51" s="29"/>
      <c r="K51" s="29">
        <f>(D51-C51)/C51</f>
        <v>8.8308981381317233E-3</v>
      </c>
      <c r="L51" s="29">
        <f t="shared" ref="L51:O51" si="42">(E51-D51)/D51</f>
        <v>-5.1258465626096379E-2</v>
      </c>
      <c r="M51" s="29">
        <f t="shared" si="42"/>
        <v>-0.21625039008820096</v>
      </c>
      <c r="N51" s="29">
        <f t="shared" si="42"/>
        <v>-0.19256871136191328</v>
      </c>
      <c r="O51" s="29">
        <f t="shared" si="42"/>
        <v>-0.28645076775777861</v>
      </c>
      <c r="P51" s="8"/>
    </row>
    <row r="52" spans="1:16" ht="21.75" customHeight="1">
      <c r="A52"/>
      <c r="C52" s="100"/>
      <c r="D52" s="100"/>
      <c r="E52" s="100"/>
      <c r="F52" s="100"/>
      <c r="G52" s="100"/>
      <c r="H52" s="100"/>
    </row>
    <row r="53" spans="1:16">
      <c r="A53" s="10" t="s">
        <v>27</v>
      </c>
    </row>
    <row r="54" spans="1:16">
      <c r="A54" s="10" t="s">
        <v>25</v>
      </c>
    </row>
    <row r="55" spans="1:16">
      <c r="A55" s="10" t="s">
        <v>26</v>
      </c>
    </row>
    <row r="56" spans="1:16">
      <c r="A56" s="10" t="s">
        <v>28</v>
      </c>
    </row>
    <row r="57" spans="1:16" ht="16.5">
      <c r="A57"/>
    </row>
    <row r="58" spans="1:16" ht="16.5">
      <c r="A58"/>
    </row>
    <row r="59" spans="1:16" ht="16.5">
      <c r="A59"/>
    </row>
    <row r="60" spans="1:16" ht="16.5">
      <c r="A60"/>
    </row>
    <row r="61" spans="1:16" ht="16.5">
      <c r="A61"/>
    </row>
    <row r="62" spans="1:16" ht="16.5">
      <c r="A62"/>
    </row>
    <row r="63" spans="1:16" ht="16.5">
      <c r="A63"/>
    </row>
    <row r="64" spans="1:16" ht="16.5">
      <c r="A64"/>
    </row>
    <row r="65" spans="1:1" ht="16.5">
      <c r="A65"/>
    </row>
    <row r="66" spans="1:1" ht="16.5">
      <c r="A66"/>
    </row>
    <row r="67" spans="1:1" ht="16.5">
      <c r="A67"/>
    </row>
    <row r="68" spans="1:1" ht="16.5">
      <c r="A68"/>
    </row>
    <row r="69" spans="1:1" ht="16.5">
      <c r="A69"/>
    </row>
    <row r="70" spans="1:1" ht="16.5">
      <c r="A70"/>
    </row>
    <row r="71" spans="1:1" ht="16.5">
      <c r="A71"/>
    </row>
    <row r="72" spans="1:1" ht="16.5">
      <c r="A72"/>
    </row>
    <row r="73" spans="1:1" ht="16.5">
      <c r="A73"/>
    </row>
    <row r="74" spans="1:1" ht="16.5">
      <c r="A74"/>
    </row>
    <row r="75" spans="1:1" ht="16.5" customHeight="1">
      <c r="A75"/>
    </row>
    <row r="76" spans="1:1" ht="16.5">
      <c r="A76"/>
    </row>
    <row r="77" spans="1:1" ht="16.5">
      <c r="A77"/>
    </row>
    <row r="78" spans="1:1" ht="16.5">
      <c r="A78"/>
    </row>
    <row r="79" spans="1:1" ht="16.5">
      <c r="A79"/>
    </row>
    <row r="80" spans="1:1" ht="16.5">
      <c r="A80"/>
    </row>
    <row r="81" spans="1:1" ht="16.5">
      <c r="A81"/>
    </row>
    <row r="82" spans="1:1" ht="16.5">
      <c r="A82"/>
    </row>
    <row r="83" spans="1:1" ht="16.5">
      <c r="A83"/>
    </row>
    <row r="84" spans="1:1" ht="16.5">
      <c r="A84"/>
    </row>
    <row r="85" spans="1:1" ht="16.5">
      <c r="A85"/>
    </row>
    <row r="86" spans="1:1" ht="16.5">
      <c r="A86"/>
    </row>
    <row r="87" spans="1:1" ht="16.5">
      <c r="A87"/>
    </row>
    <row r="88" spans="1:1" ht="16.5">
      <c r="A88"/>
    </row>
    <row r="89" spans="1:1" ht="16.5">
      <c r="A89"/>
    </row>
    <row r="90" spans="1:1" ht="16.5">
      <c r="A90"/>
    </row>
    <row r="91" spans="1:1" ht="16.5">
      <c r="A91"/>
    </row>
    <row r="92" spans="1:1" ht="16.5">
      <c r="A92"/>
    </row>
    <row r="93" spans="1:1" ht="16.5">
      <c r="A93"/>
    </row>
    <row r="94" spans="1:1" ht="16.5">
      <c r="A94"/>
    </row>
    <row r="95" spans="1:1" ht="16.5">
      <c r="A95"/>
    </row>
    <row r="96" spans="1:1" ht="16.5">
      <c r="A96"/>
    </row>
    <row r="97" spans="1:1" ht="16.5">
      <c r="A97"/>
    </row>
    <row r="98" spans="1:1" ht="16.5">
      <c r="A98"/>
    </row>
    <row r="99" spans="1:1" ht="16.5">
      <c r="A99"/>
    </row>
    <row r="100" spans="1:1" ht="16.5">
      <c r="A100"/>
    </row>
    <row r="101" spans="1:1" ht="16.5">
      <c r="A101"/>
    </row>
    <row r="102" spans="1:1" ht="16.5">
      <c r="A102"/>
    </row>
    <row r="103" spans="1:1" ht="16.5">
      <c r="A103"/>
    </row>
    <row r="104" spans="1:1" ht="16.5">
      <c r="A104"/>
    </row>
    <row r="105" spans="1:1" ht="16.5">
      <c r="A105"/>
    </row>
    <row r="106" spans="1:1" ht="16.5">
      <c r="A106"/>
    </row>
    <row r="107" spans="1:1" ht="16.5">
      <c r="A107"/>
    </row>
    <row r="108" spans="1:1" ht="16.5">
      <c r="A108"/>
    </row>
    <row r="109" spans="1:1" ht="16.5">
      <c r="A109"/>
    </row>
    <row r="110" spans="1:1" ht="16.5">
      <c r="A110"/>
    </row>
    <row r="111" spans="1:1" ht="16.5">
      <c r="A111"/>
    </row>
    <row r="112" spans="1:1" ht="16.5">
      <c r="A112"/>
    </row>
    <row r="113" spans="1:1" ht="16.5">
      <c r="A113"/>
    </row>
    <row r="114" spans="1:1" ht="16.5">
      <c r="A114"/>
    </row>
    <row r="115" spans="1:1" ht="16.5">
      <c r="A115"/>
    </row>
    <row r="116" spans="1:1" ht="16.5">
      <c r="A116"/>
    </row>
    <row r="117" spans="1:1" ht="16.5">
      <c r="A117"/>
    </row>
    <row r="118" spans="1:1" ht="16.5">
      <c r="A118"/>
    </row>
    <row r="119" spans="1:1" ht="16.5">
      <c r="A119"/>
    </row>
    <row r="120" spans="1:1" ht="16.5">
      <c r="A120"/>
    </row>
    <row r="121" spans="1:1" ht="16.5">
      <c r="A121"/>
    </row>
    <row r="122" spans="1:1" ht="16.5">
      <c r="A122"/>
    </row>
    <row r="123" spans="1:1" ht="16.5">
      <c r="A123"/>
    </row>
    <row r="124" spans="1:1" ht="16.5">
      <c r="A124"/>
    </row>
    <row r="125" spans="1:1" ht="16.5">
      <c r="A125"/>
    </row>
    <row r="126" spans="1:1" ht="16.5">
      <c r="A126"/>
    </row>
    <row r="127" spans="1:1" ht="16.5">
      <c r="A127"/>
    </row>
    <row r="128" spans="1:1" ht="16.5">
      <c r="A128"/>
    </row>
    <row r="129" spans="1:1" ht="16.5">
      <c r="A129"/>
    </row>
    <row r="130" spans="1:1" ht="16.5">
      <c r="A130"/>
    </row>
    <row r="131" spans="1:1" ht="16.5">
      <c r="A131"/>
    </row>
    <row r="132" spans="1:1" ht="16.5">
      <c r="A132"/>
    </row>
    <row r="133" spans="1:1" ht="16.5">
      <c r="A133"/>
    </row>
    <row r="134" spans="1:1" ht="16.5">
      <c r="A134"/>
    </row>
    <row r="135" spans="1:1" ht="16.5">
      <c r="A135"/>
    </row>
    <row r="136" spans="1:1" ht="16.5">
      <c r="A136"/>
    </row>
    <row r="137" spans="1:1" ht="16.5">
      <c r="A137"/>
    </row>
    <row r="138" spans="1:1" ht="16.5">
      <c r="A138"/>
    </row>
    <row r="139" spans="1:1" ht="16.5">
      <c r="A139"/>
    </row>
    <row r="140" spans="1:1" ht="16.5">
      <c r="A140"/>
    </row>
    <row r="141" spans="1:1" ht="16.5">
      <c r="A141"/>
    </row>
    <row r="142" spans="1:1" ht="16.5">
      <c r="A142"/>
    </row>
    <row r="143" spans="1:1" ht="16.5">
      <c r="A143"/>
    </row>
    <row r="144" spans="1:1" ht="16.5">
      <c r="A144"/>
    </row>
    <row r="145" spans="1:1" ht="16.5">
      <c r="A145"/>
    </row>
    <row r="146" spans="1:1" ht="16.5">
      <c r="A146"/>
    </row>
    <row r="147" spans="1:1" ht="16.5">
      <c r="A147"/>
    </row>
    <row r="148" spans="1:1" ht="16.5">
      <c r="A148"/>
    </row>
    <row r="149" spans="1:1" ht="16.5">
      <c r="A149"/>
    </row>
    <row r="150" spans="1:1" ht="16.5">
      <c r="A150"/>
    </row>
    <row r="151" spans="1:1" ht="16.5">
      <c r="A151"/>
    </row>
    <row r="152" spans="1:1" ht="16.5">
      <c r="A152"/>
    </row>
    <row r="153" spans="1:1" ht="16.5">
      <c r="A153"/>
    </row>
    <row r="154" spans="1:1" ht="16.5">
      <c r="A154"/>
    </row>
    <row r="155" spans="1:1" ht="16.5">
      <c r="A155"/>
    </row>
    <row r="156" spans="1:1" ht="16.5">
      <c r="A156"/>
    </row>
    <row r="157" spans="1:1" ht="16.5">
      <c r="A157"/>
    </row>
    <row r="158" spans="1:1" ht="16.5">
      <c r="A158"/>
    </row>
    <row r="159" spans="1:1" ht="16.5">
      <c r="A159"/>
    </row>
    <row r="160" spans="1:1" ht="16.5">
      <c r="A160"/>
    </row>
    <row r="161" spans="1:1" ht="16.5">
      <c r="A161"/>
    </row>
    <row r="162" spans="1:1" ht="16.5">
      <c r="A162"/>
    </row>
    <row r="163" spans="1:1" ht="16.5">
      <c r="A163"/>
    </row>
    <row r="164" spans="1:1" ht="16.5">
      <c r="A164"/>
    </row>
    <row r="165" spans="1:1" ht="16.5">
      <c r="A165"/>
    </row>
    <row r="166" spans="1:1" ht="16.5">
      <c r="A166"/>
    </row>
    <row r="167" spans="1:1" ht="16.5">
      <c r="A167"/>
    </row>
    <row r="168" spans="1:1" ht="16.5">
      <c r="A168"/>
    </row>
    <row r="169" spans="1:1" ht="16.5">
      <c r="A169"/>
    </row>
    <row r="170" spans="1:1" ht="16.5">
      <c r="A170"/>
    </row>
    <row r="171" spans="1:1" ht="16.5">
      <c r="A171"/>
    </row>
    <row r="172" spans="1:1" ht="16.5">
      <c r="A172"/>
    </row>
    <row r="173" spans="1:1" ht="16.5">
      <c r="A173"/>
    </row>
    <row r="174" spans="1:1" ht="16.5">
      <c r="A174"/>
    </row>
    <row r="175" spans="1:1" ht="16.5">
      <c r="A175"/>
    </row>
    <row r="176" spans="1:1" ht="16.5">
      <c r="A176"/>
    </row>
    <row r="177" spans="1:1" ht="16.5">
      <c r="A177"/>
    </row>
    <row r="178" spans="1:1" ht="16.5">
      <c r="A178"/>
    </row>
    <row r="179" spans="1:1" ht="16.5">
      <c r="A179"/>
    </row>
    <row r="180" spans="1:1" ht="16.5">
      <c r="A180"/>
    </row>
    <row r="181" spans="1:1" ht="16.5">
      <c r="A181"/>
    </row>
    <row r="182" spans="1:1" ht="16.5">
      <c r="A182"/>
    </row>
    <row r="183" spans="1:1" ht="16.5">
      <c r="A183"/>
    </row>
    <row r="184" spans="1:1" ht="16.5">
      <c r="A184"/>
    </row>
    <row r="185" spans="1:1" ht="16.5">
      <c r="A185"/>
    </row>
    <row r="186" spans="1:1" ht="16.5">
      <c r="A186"/>
    </row>
    <row r="187" spans="1:1" ht="16.5">
      <c r="A187"/>
    </row>
    <row r="188" spans="1:1" ht="16.5">
      <c r="A188"/>
    </row>
    <row r="189" spans="1:1" ht="16.5">
      <c r="A189"/>
    </row>
    <row r="190" spans="1:1" ht="16.5">
      <c r="A190"/>
    </row>
    <row r="191" spans="1:1" ht="16.5">
      <c r="A191"/>
    </row>
    <row r="192" spans="1:1" ht="16.5">
      <c r="A192"/>
    </row>
    <row r="193" spans="1:1" ht="16.5">
      <c r="A193"/>
    </row>
    <row r="194" spans="1:1" ht="16.5">
      <c r="A194"/>
    </row>
    <row r="195" spans="1:1" ht="16.5">
      <c r="A195"/>
    </row>
    <row r="196" spans="1:1" ht="16.5">
      <c r="A196"/>
    </row>
    <row r="197" spans="1:1" ht="16.5">
      <c r="A197"/>
    </row>
    <row r="198" spans="1:1" ht="16.5">
      <c r="A198"/>
    </row>
    <row r="199" spans="1:1" ht="16.5">
      <c r="A199"/>
    </row>
    <row r="200" spans="1:1" ht="16.5">
      <c r="A200"/>
    </row>
    <row r="201" spans="1:1" ht="16.5">
      <c r="A201"/>
    </row>
    <row r="202" spans="1:1" ht="16.5">
      <c r="A202"/>
    </row>
    <row r="203" spans="1:1" ht="16.5">
      <c r="A203"/>
    </row>
    <row r="204" spans="1:1" ht="16.5">
      <c r="A204"/>
    </row>
    <row r="205" spans="1:1" ht="16.5">
      <c r="A205"/>
    </row>
    <row r="206" spans="1:1" ht="16.5">
      <c r="A206"/>
    </row>
    <row r="207" spans="1:1" ht="16.5">
      <c r="A207"/>
    </row>
    <row r="208" spans="1:1" ht="16.5">
      <c r="A208"/>
    </row>
    <row r="209" spans="1:1" ht="16.5">
      <c r="A209"/>
    </row>
    <row r="210" spans="1:1" ht="16.5">
      <c r="A210"/>
    </row>
    <row r="211" spans="1:1" ht="16.5">
      <c r="A211"/>
    </row>
    <row r="212" spans="1:1" ht="16.5">
      <c r="A212"/>
    </row>
    <row r="213" spans="1:1" ht="16.5">
      <c r="A213"/>
    </row>
    <row r="214" spans="1:1" ht="16.5">
      <c r="A214"/>
    </row>
    <row r="215" spans="1:1" ht="16.5">
      <c r="A215"/>
    </row>
    <row r="216" spans="1:1" ht="16.5">
      <c r="A216"/>
    </row>
    <row r="217" spans="1:1" ht="16.5">
      <c r="A217"/>
    </row>
    <row r="218" spans="1:1" ht="16.5">
      <c r="A218"/>
    </row>
    <row r="219" spans="1:1" ht="16.5">
      <c r="A219"/>
    </row>
    <row r="220" spans="1:1" ht="16.5">
      <c r="A220"/>
    </row>
    <row r="221" spans="1:1" ht="16.5">
      <c r="A221"/>
    </row>
    <row r="222" spans="1:1" ht="16.5">
      <c r="A222"/>
    </row>
    <row r="223" spans="1:1" ht="16.5">
      <c r="A223"/>
    </row>
    <row r="224" spans="1:1" ht="16.5">
      <c r="A224"/>
    </row>
    <row r="225" spans="1:1" ht="16.5">
      <c r="A225"/>
    </row>
    <row r="226" spans="1:1" ht="16.5">
      <c r="A226"/>
    </row>
    <row r="227" spans="1:1" ht="16.5">
      <c r="A227"/>
    </row>
    <row r="228" spans="1:1" ht="16.5">
      <c r="A228"/>
    </row>
    <row r="229" spans="1:1" ht="16.5">
      <c r="A229"/>
    </row>
    <row r="230" spans="1:1" ht="16.5">
      <c r="A230"/>
    </row>
    <row r="231" spans="1:1" ht="16.5">
      <c r="A231"/>
    </row>
    <row r="232" spans="1:1" ht="16.5">
      <c r="A232"/>
    </row>
    <row r="233" spans="1:1" ht="16.5">
      <c r="A233"/>
    </row>
    <row r="234" spans="1:1" ht="16.5">
      <c r="A234"/>
    </row>
    <row r="235" spans="1:1" ht="16.5">
      <c r="A235"/>
    </row>
    <row r="236" spans="1:1" ht="16.5">
      <c r="A236"/>
    </row>
    <row r="237" spans="1:1" ht="16.5">
      <c r="A237"/>
    </row>
    <row r="238" spans="1:1" ht="16.5">
      <c r="A238"/>
    </row>
    <row r="239" spans="1:1" ht="16.5">
      <c r="A239"/>
    </row>
    <row r="240" spans="1:1" ht="16.5">
      <c r="A240"/>
    </row>
    <row r="241" spans="1:1" ht="16.5">
      <c r="A241"/>
    </row>
    <row r="242" spans="1:1" ht="16.5">
      <c r="A242"/>
    </row>
    <row r="243" spans="1:1" ht="16.5">
      <c r="A243"/>
    </row>
    <row r="244" spans="1:1" ht="16.5">
      <c r="A244"/>
    </row>
    <row r="245" spans="1:1" ht="16.5">
      <c r="A245"/>
    </row>
    <row r="246" spans="1:1" ht="16.5">
      <c r="A246"/>
    </row>
    <row r="247" spans="1:1" ht="16.5">
      <c r="A247"/>
    </row>
    <row r="248" spans="1:1" ht="16.5">
      <c r="A248"/>
    </row>
    <row r="249" spans="1:1" ht="16.5">
      <c r="A249"/>
    </row>
    <row r="250" spans="1:1" ht="16.5">
      <c r="A250"/>
    </row>
    <row r="251" spans="1:1" ht="16.5">
      <c r="A251"/>
    </row>
    <row r="252" spans="1:1" ht="16.5">
      <c r="A252"/>
    </row>
    <row r="253" spans="1:1" ht="16.5">
      <c r="A253"/>
    </row>
    <row r="254" spans="1:1" ht="16.5">
      <c r="A254"/>
    </row>
    <row r="255" spans="1:1" ht="16.5">
      <c r="A255"/>
    </row>
    <row r="256" spans="1:1" ht="16.5">
      <c r="A256"/>
    </row>
    <row r="257" spans="1:1" ht="16.5">
      <c r="A257"/>
    </row>
    <row r="258" spans="1:1" ht="16.5">
      <c r="A258"/>
    </row>
    <row r="259" spans="1:1" ht="16.5">
      <c r="A259"/>
    </row>
    <row r="260" spans="1:1" ht="16.5">
      <c r="A260"/>
    </row>
    <row r="261" spans="1:1" ht="16.5">
      <c r="A261"/>
    </row>
    <row r="262" spans="1:1" ht="16.5">
      <c r="A262"/>
    </row>
    <row r="263" spans="1:1" ht="16.5">
      <c r="A263"/>
    </row>
    <row r="264" spans="1:1" ht="16.5">
      <c r="A264"/>
    </row>
    <row r="265" spans="1:1" ht="16.5">
      <c r="A265"/>
    </row>
    <row r="266" spans="1:1" ht="16.5">
      <c r="A266"/>
    </row>
    <row r="267" spans="1:1" ht="16.5">
      <c r="A267"/>
    </row>
    <row r="268" spans="1:1" ht="16.5">
      <c r="A268"/>
    </row>
    <row r="269" spans="1:1" ht="16.5">
      <c r="A269"/>
    </row>
    <row r="270" spans="1:1" ht="16.5">
      <c r="A270"/>
    </row>
    <row r="271" spans="1:1" ht="16.5">
      <c r="A271"/>
    </row>
    <row r="272" spans="1:1" ht="16.5">
      <c r="A272"/>
    </row>
    <row r="273" spans="1:1" ht="16.5">
      <c r="A273"/>
    </row>
    <row r="274" spans="1:1" ht="16.5">
      <c r="A274"/>
    </row>
    <row r="275" spans="1:1" ht="16.5">
      <c r="A275"/>
    </row>
    <row r="276" spans="1:1" ht="16.5">
      <c r="A276"/>
    </row>
    <row r="277" spans="1:1" ht="16.5">
      <c r="A277"/>
    </row>
    <row r="278" spans="1:1" ht="16.5">
      <c r="A278"/>
    </row>
    <row r="279" spans="1:1" ht="16.5">
      <c r="A279"/>
    </row>
    <row r="280" spans="1:1" ht="16.5">
      <c r="A280"/>
    </row>
    <row r="281" spans="1:1" ht="16.5">
      <c r="A281"/>
    </row>
    <row r="282" spans="1:1" ht="16.5">
      <c r="A282"/>
    </row>
    <row r="283" spans="1:1" ht="16.5">
      <c r="A283"/>
    </row>
    <row r="284" spans="1:1" ht="16.5">
      <c r="A284"/>
    </row>
    <row r="285" spans="1:1" ht="16.5">
      <c r="A285"/>
    </row>
    <row r="286" spans="1:1" ht="16.5">
      <c r="A286"/>
    </row>
    <row r="287" spans="1:1" ht="16.5">
      <c r="A287"/>
    </row>
    <row r="288" spans="1:1" ht="16.5">
      <c r="A288"/>
    </row>
    <row r="289" spans="1:1" ht="16.5">
      <c r="A289"/>
    </row>
    <row r="290" spans="1:1" ht="16.5">
      <c r="A290"/>
    </row>
    <row r="291" spans="1:1" ht="16.5">
      <c r="A291"/>
    </row>
    <row r="292" spans="1:1" ht="16.5">
      <c r="A292"/>
    </row>
    <row r="293" spans="1:1" ht="16.5">
      <c r="A293"/>
    </row>
    <row r="294" spans="1:1" ht="16.5">
      <c r="A294"/>
    </row>
    <row r="295" spans="1:1" ht="16.5">
      <c r="A295"/>
    </row>
    <row r="296" spans="1:1" ht="16.5">
      <c r="A296"/>
    </row>
    <row r="297" spans="1:1" ht="16.5">
      <c r="A297"/>
    </row>
    <row r="298" spans="1:1" ht="16.5">
      <c r="A298"/>
    </row>
    <row r="299" spans="1:1" ht="16.5">
      <c r="A299"/>
    </row>
    <row r="300" spans="1:1" ht="16.5">
      <c r="A300"/>
    </row>
    <row r="301" spans="1:1" ht="16.5">
      <c r="A301"/>
    </row>
    <row r="302" spans="1:1" ht="16.5">
      <c r="A302"/>
    </row>
    <row r="303" spans="1:1" ht="16.5">
      <c r="A303"/>
    </row>
    <row r="304" spans="1:1" ht="16.5">
      <c r="A304"/>
    </row>
    <row r="305" spans="1:1" ht="16.5">
      <c r="A305"/>
    </row>
    <row r="306" spans="1:1" ht="16.5">
      <c r="A306"/>
    </row>
    <row r="307" spans="1:1" ht="16.5">
      <c r="A307"/>
    </row>
    <row r="308" spans="1:1" ht="16.5">
      <c r="A308"/>
    </row>
    <row r="309" spans="1:1" ht="16.5">
      <c r="A309"/>
    </row>
    <row r="310" spans="1:1" ht="16.5">
      <c r="A310"/>
    </row>
    <row r="311" spans="1:1" ht="16.5">
      <c r="A311"/>
    </row>
    <row r="312" spans="1:1" ht="16.5">
      <c r="A312"/>
    </row>
    <row r="313" spans="1:1" ht="16.5">
      <c r="A313"/>
    </row>
    <row r="314" spans="1:1" ht="16.5">
      <c r="A314"/>
    </row>
    <row r="315" spans="1:1" ht="16.5">
      <c r="A315"/>
    </row>
    <row r="316" spans="1:1" ht="16.5">
      <c r="A316"/>
    </row>
    <row r="317" spans="1:1" ht="16.5">
      <c r="A317"/>
    </row>
    <row r="318" spans="1:1" ht="16.5">
      <c r="A318"/>
    </row>
    <row r="319" spans="1:1" ht="16.5">
      <c r="A319"/>
    </row>
    <row r="320" spans="1:1" ht="16.5">
      <c r="A320"/>
    </row>
    <row r="321" spans="1:1" ht="16.5">
      <c r="A321"/>
    </row>
    <row r="322" spans="1:1" ht="16.5">
      <c r="A322"/>
    </row>
    <row r="323" spans="1:1" ht="16.5">
      <c r="A323"/>
    </row>
    <row r="324" spans="1:1" ht="16.5">
      <c r="A324"/>
    </row>
    <row r="325" spans="1:1" ht="16.5">
      <c r="A325"/>
    </row>
    <row r="326" spans="1:1" ht="16.5">
      <c r="A326"/>
    </row>
    <row r="327" spans="1:1" ht="16.5">
      <c r="A327"/>
    </row>
    <row r="328" spans="1:1" ht="16.5">
      <c r="A328"/>
    </row>
    <row r="329" spans="1:1" ht="16.5">
      <c r="A329"/>
    </row>
    <row r="330" spans="1:1" ht="16.5">
      <c r="A330"/>
    </row>
    <row r="331" spans="1:1" ht="16.5">
      <c r="A331"/>
    </row>
    <row r="332" spans="1:1" ht="16.5">
      <c r="A332"/>
    </row>
    <row r="333" spans="1:1" ht="16.5">
      <c r="A333"/>
    </row>
    <row r="334" spans="1:1" ht="16.5">
      <c r="A334"/>
    </row>
    <row r="335" spans="1:1" ht="16.5">
      <c r="A335"/>
    </row>
    <row r="336" spans="1:1" ht="16.5">
      <c r="A336"/>
    </row>
    <row r="337" spans="1:1" ht="16.5">
      <c r="A337"/>
    </row>
    <row r="338" spans="1:1" ht="16.5">
      <c r="A338"/>
    </row>
    <row r="339" spans="1:1" ht="16.5">
      <c r="A339"/>
    </row>
    <row r="340" spans="1:1" ht="16.5">
      <c r="A340"/>
    </row>
    <row r="341" spans="1:1" ht="16.5">
      <c r="A341"/>
    </row>
    <row r="342" spans="1:1" ht="16.5">
      <c r="A342"/>
    </row>
    <row r="343" spans="1:1" ht="16.5">
      <c r="A343"/>
    </row>
    <row r="344" spans="1:1" ht="16.5">
      <c r="A344"/>
    </row>
    <row r="345" spans="1:1" ht="16.5">
      <c r="A345"/>
    </row>
    <row r="346" spans="1:1" ht="16.5">
      <c r="A346"/>
    </row>
    <row r="347" spans="1:1" ht="16.5">
      <c r="A347"/>
    </row>
    <row r="348" spans="1:1" ht="16.5">
      <c r="A348"/>
    </row>
    <row r="349" spans="1:1" ht="16.5">
      <c r="A349"/>
    </row>
    <row r="350" spans="1:1" ht="16.5">
      <c r="A350"/>
    </row>
    <row r="351" spans="1:1" ht="16.5">
      <c r="A351"/>
    </row>
    <row r="352" spans="1:1" ht="16.5">
      <c r="A352"/>
    </row>
    <row r="353" spans="1:1" ht="16.5">
      <c r="A353"/>
    </row>
    <row r="354" spans="1:1" ht="16.5">
      <c r="A354"/>
    </row>
    <row r="355" spans="1:1" ht="16.5">
      <c r="A355"/>
    </row>
    <row r="356" spans="1:1" ht="16.5">
      <c r="A356"/>
    </row>
    <row r="357" spans="1:1" ht="16.5">
      <c r="A357"/>
    </row>
    <row r="358" spans="1:1" ht="16.5">
      <c r="A358"/>
    </row>
    <row r="359" spans="1:1" ht="16.5">
      <c r="A359"/>
    </row>
    <row r="360" spans="1:1" ht="16.5">
      <c r="A360"/>
    </row>
    <row r="361" spans="1:1" ht="16.5">
      <c r="A361"/>
    </row>
    <row r="362" spans="1:1" ht="16.5">
      <c r="A362"/>
    </row>
    <row r="363" spans="1:1" ht="16.5">
      <c r="A363"/>
    </row>
    <row r="364" spans="1:1" ht="16.5">
      <c r="A364"/>
    </row>
    <row r="365" spans="1:1" ht="16.5">
      <c r="A365"/>
    </row>
  </sheetData>
  <phoneticPr fontId="1" type="noConversion"/>
  <conditionalFormatting sqref="J11:O11">
    <cfRule type="top10" dxfId="57" priority="35" bottom="1" rank="1"/>
    <cfRule type="top10" dxfId="56" priority="36" rank="1"/>
  </conditionalFormatting>
  <conditionalFormatting sqref="J17:O17">
    <cfRule type="top10" dxfId="55" priority="33" bottom="1" rank="1"/>
    <cfRule type="top10" dxfId="54" priority="34" rank="1"/>
  </conditionalFormatting>
  <conditionalFormatting sqref="J26:O26">
    <cfRule type="top10" dxfId="53" priority="31" bottom="1" rank="1"/>
    <cfRule type="top10" dxfId="52" priority="32" rank="1"/>
  </conditionalFormatting>
  <conditionalFormatting sqref="N28:O28">
    <cfRule type="top10" dxfId="51" priority="29" bottom="1" rank="1"/>
    <cfRule type="top10" dxfId="50" priority="30" rank="1"/>
  </conditionalFormatting>
  <conditionalFormatting sqref="J29:O29">
    <cfRule type="top10" dxfId="49" priority="27" bottom="1" rank="1"/>
    <cfRule type="top10" dxfId="48" priority="28" rank="1"/>
  </conditionalFormatting>
  <conditionalFormatting sqref="J36:O36">
    <cfRule type="top10" dxfId="47" priority="25" bottom="1" rank="1"/>
    <cfRule type="top10" dxfId="46" priority="26" rank="1"/>
  </conditionalFormatting>
  <conditionalFormatting sqref="J40:O40">
    <cfRule type="top10" dxfId="45" priority="23" bottom="1" rank="1"/>
    <cfRule type="top10" dxfId="44" priority="24" rank="1"/>
  </conditionalFormatting>
  <conditionalFormatting sqref="J41:O41">
    <cfRule type="top10" dxfId="43" priority="21" bottom="1" rank="1"/>
    <cfRule type="top10" dxfId="42" priority="22" rank="1"/>
  </conditionalFormatting>
  <conditionalFormatting sqref="J42:O42">
    <cfRule type="top10" dxfId="41" priority="19" bottom="1" rank="1"/>
    <cfRule type="top10" dxfId="40" priority="20" rank="1"/>
  </conditionalFormatting>
  <conditionalFormatting sqref="J44:O44">
    <cfRule type="top10" dxfId="39" priority="17" bottom="1" rank="1"/>
    <cfRule type="top10" dxfId="38" priority="18" rank="1"/>
  </conditionalFormatting>
  <conditionalFormatting sqref="K34:O34">
    <cfRule type="top10" dxfId="37" priority="15" bottom="1" rank="1"/>
    <cfRule type="top10" dxfId="36" priority="16" rank="1"/>
  </conditionalFormatting>
  <conditionalFormatting sqref="J35:O35">
    <cfRule type="top10" dxfId="35" priority="13" bottom="1" rank="1"/>
    <cfRule type="top10" dxfId="34" priority="14" rank="1"/>
  </conditionalFormatting>
  <conditionalFormatting sqref="J46:O46">
    <cfRule type="top10" dxfId="33" priority="11" bottom="1" rank="1"/>
    <cfRule type="top10" dxfId="32" priority="12" rank="1"/>
  </conditionalFormatting>
  <conditionalFormatting sqref="J48:O48">
    <cfRule type="top10" dxfId="31" priority="9" bottom="1" rank="1"/>
    <cfRule type="top10" dxfId="30" priority="10" rank="1"/>
  </conditionalFormatting>
  <conditionalFormatting sqref="J49:O49">
    <cfRule type="top10" dxfId="9" priority="7" bottom="1" rank="1"/>
    <cfRule type="top10" dxfId="8" priority="8" rank="1"/>
  </conditionalFormatting>
  <conditionalFormatting sqref="J51:O51">
    <cfRule type="top10" dxfId="15" priority="5" bottom="1" rank="1"/>
    <cfRule type="top10" dxfId="14" priority="6" rank="1"/>
  </conditionalFormatting>
  <conditionalFormatting sqref="J6:O6">
    <cfRule type="top10" dxfId="7" priority="3" bottom="1" rank="1"/>
    <cfRule type="top10" dxfId="6" priority="4" rank="1"/>
  </conditionalFormatting>
  <conditionalFormatting sqref="J20:O20">
    <cfRule type="top10" dxfId="5" priority="1" bottom="1" rank="1"/>
    <cfRule type="top10" dxfId="4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SHEET穩定性'!B11:H11</xm:f>
              <xm:sqref>I11</xm:sqref>
            </x14:sparkline>
            <x14:sparkline>
              <xm:f>'BALANCE SHEET穩定性'!B17:H17</xm:f>
              <xm:sqref>I17</xm:sqref>
            </x14:sparkline>
            <x14:sparkline>
              <xm:f>'BALANCE SHEET穩定性'!B18:H18</xm:f>
              <xm:sqref>I18</xm:sqref>
            </x14:sparkline>
            <x14:sparkline>
              <xm:f>'BALANCE SHEET穩定性'!B19:H19</xm:f>
              <xm:sqref>I19</xm:sqref>
            </x14:sparkline>
            <x14:sparkline>
              <xm:f>'BALANCE SHEET穩定性'!B26:H26</xm:f>
              <xm:sqref>I26</xm:sqref>
            </x14:sparkline>
            <x14:sparkline>
              <xm:f>'BALANCE SHEET穩定性'!B29:H29</xm:f>
              <xm:sqref>I29</xm:sqref>
            </x14:sparkline>
            <x14:sparkline>
              <xm:f>'BALANCE SHEET穩定性'!B30:H30</xm:f>
              <xm:sqref>I30</xm:sqref>
            </x14:sparkline>
            <x14:sparkline>
              <xm:f>'BALANCE SHEET穩定性'!B36:H36</xm:f>
              <xm:sqref>I36</xm:sqref>
            </x14:sparkline>
            <x14:sparkline>
              <xm:f>'BALANCE SHEET穩定性'!B40:H40</xm:f>
              <xm:sqref>I40</xm:sqref>
            </x14:sparkline>
            <x14:sparkline>
              <xm:f>'BALANCE SHEET穩定性'!B41:H41</xm:f>
              <xm:sqref>I41</xm:sqref>
            </x14:sparkline>
            <x14:sparkline>
              <xm:f>'BALANCE SHEET穩定性'!B42:H42</xm:f>
              <xm:sqref>I42</xm:sqref>
            </x14:sparkline>
            <x14:sparkline>
              <xm:f>'BALANCE SHEET穩定性'!B43:H43</xm:f>
              <xm:sqref>I43</xm:sqref>
            </x14:sparkline>
            <x14:sparkline>
              <xm:f>'BALANCE SHEET穩定性'!B44:H44</xm:f>
              <xm:sqref>I44</xm:sqref>
            </x14:sparkline>
            <x14:sparkline>
              <xm:f>'BALANCE SHEET穩定性'!B35:H35</xm:f>
              <xm:sqref>I35</xm:sqref>
            </x14:sparkline>
            <x14:sparkline>
              <xm:f>'BALANCE SHEET穩定性'!B34:H34</xm:f>
              <xm:sqref>I34</xm:sqref>
            </x14:sparkline>
            <x14:sparkline>
              <xm:f>'BALANCE SHEET穩定性'!B45:H45</xm:f>
              <xm:sqref>I45</xm:sqref>
            </x14:sparkline>
            <x14:sparkline>
              <xm:f>'BALANCE SHEET穩定性'!B46:H46</xm:f>
              <xm:sqref>I46</xm:sqref>
            </x14:sparkline>
            <x14:sparkline>
              <xm:f>'BALANCE SHEET穩定性'!B47:H47</xm:f>
              <xm:sqref>I47</xm:sqref>
            </x14:sparkline>
            <x14:sparkline>
              <xm:f>'BALANCE SHEET穩定性'!B48:H48</xm:f>
              <xm:sqref>I48</xm:sqref>
            </x14:sparkline>
            <x14:sparkline>
              <xm:f>'BALANCE SHEET穩定性'!B49:H49</xm:f>
              <xm:sqref>I49</xm:sqref>
            </x14:sparkline>
            <x14:sparkline>
              <xm:f>'BALANCE SHEET穩定性'!B50:H50</xm:f>
              <xm:sqref>I50</xm:sqref>
            </x14:sparkline>
            <x14:sparkline>
              <xm:f>'BALANCE SHEET穩定性'!B51:H51</xm:f>
              <xm:sqref>I51</xm:sqref>
            </x14:sparkline>
            <x14:sparkline>
              <xm:f>'BALANCE SHEET穩定性'!B6:H6</xm:f>
              <xm:sqref>I6</xm:sqref>
            </x14:sparkline>
            <x14:sparkline>
              <xm:f>'BALANCE SHEET穩定性'!B20:H20</xm:f>
              <xm:sqref>I20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SHEET穩定性'!F28:H28</xm:f>
              <xm:sqref>I28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SHEET穩定性'!J11:O11</xm:f>
              <xm:sqref>P11</xm:sqref>
            </x14:sparkline>
            <x14:sparkline>
              <xm:f>'BALANCE SHEET穩定性'!J12:O12</xm:f>
              <xm:sqref>P12</xm:sqref>
            </x14:sparkline>
            <x14:sparkline>
              <xm:f>'BALANCE SHEET穩定性'!J13:O13</xm:f>
              <xm:sqref>P13</xm:sqref>
            </x14:sparkline>
            <x14:sparkline>
              <xm:f>'BALANCE SHEET穩定性'!J14:O14</xm:f>
              <xm:sqref>P14</xm:sqref>
            </x14:sparkline>
            <x14:sparkline>
              <xm:f>'BALANCE SHEET穩定性'!J15:O15</xm:f>
              <xm:sqref>P15</xm:sqref>
            </x14:sparkline>
            <x14:sparkline>
              <xm:f>'BALANCE SHEET穩定性'!J16:O16</xm:f>
              <xm:sqref>P16</xm:sqref>
            </x14:sparkline>
            <x14:sparkline>
              <xm:f>'BALANCE SHEET穩定性'!J17:O17</xm:f>
              <xm:sqref>P17</xm:sqref>
            </x14:sparkline>
            <x14:sparkline>
              <xm:f>'BALANCE SHEET穩定性'!J18:O18</xm:f>
              <xm:sqref>P18</xm:sqref>
            </x14:sparkline>
            <x14:sparkline>
              <xm:f>'BALANCE SHEET穩定性'!J19:O19</xm:f>
              <xm:sqref>P19</xm:sqref>
            </x14:sparkline>
            <x14:sparkline>
              <xm:f>'BALANCE SHEET穩定性'!J20:O20</xm:f>
              <xm:sqref>P20</xm:sqref>
            </x14:sparkline>
            <x14:sparkline>
              <xm:f>'BALANCE SHEET穩定性'!J21:O21</xm:f>
              <xm:sqref>P21</xm:sqref>
            </x14:sparkline>
            <x14:sparkline>
              <xm:f>'BALANCE SHEET穩定性'!J22:O22</xm:f>
              <xm:sqref>P22</xm:sqref>
            </x14:sparkline>
            <x14:sparkline>
              <xm:f>'BALANCE SHEET穩定性'!J23:O23</xm:f>
              <xm:sqref>P23</xm:sqref>
            </x14:sparkline>
            <x14:sparkline>
              <xm:f>'BALANCE SHEET穩定性'!J24:O24</xm:f>
              <xm:sqref>P24</xm:sqref>
            </x14:sparkline>
            <x14:sparkline>
              <xm:f>'BALANCE SHEET穩定性'!J25:O25</xm:f>
              <xm:sqref>P25</xm:sqref>
            </x14:sparkline>
            <x14:sparkline>
              <xm:f>'BALANCE SHEET穩定性'!J27:O27</xm:f>
              <xm:sqref>P27</xm:sqref>
            </x14:sparkline>
            <x14:sparkline>
              <xm:f>'BALANCE SHEET穩定性'!J30:O30</xm:f>
              <xm:sqref>P30</xm:sqref>
            </x14:sparkline>
            <x14:sparkline>
              <xm:f>'BALANCE SHEET穩定性'!J31:O31</xm:f>
              <xm:sqref>P31</xm:sqref>
            </x14:sparkline>
            <x14:sparkline>
              <xm:f>'BALANCE SHEET穩定性'!J32:O32</xm:f>
              <xm:sqref>P32</xm:sqref>
            </x14:sparkline>
            <x14:sparkline>
              <xm:f>'BALANCE SHEET穩定性'!J33:O33</xm:f>
              <xm:sqref>P33</xm:sqref>
            </x14:sparkline>
            <x14:sparkline>
              <xm:f>'BALANCE SHEET穩定性'!J35:O35</xm:f>
              <xm:sqref>P35</xm:sqref>
            </x14:sparkline>
            <x14:sparkline>
              <xm:f>'BALANCE SHEET穩定性'!J36:O36</xm:f>
              <xm:sqref>P36</xm:sqref>
            </x14:sparkline>
            <x14:sparkline>
              <xm:f>'BALANCE SHEET穩定性'!J37:O37</xm:f>
              <xm:sqref>P37</xm:sqref>
            </x14:sparkline>
            <x14:sparkline>
              <xm:f>'BALANCE SHEET穩定性'!J38:O38</xm:f>
              <xm:sqref>P38</xm:sqref>
            </x14:sparkline>
            <x14:sparkline>
              <xm:f>'BALANCE SHEET穩定性'!J39:O39</xm:f>
              <xm:sqref>P39</xm:sqref>
            </x14:sparkline>
            <x14:sparkline>
              <xm:f>'BALANCE SHEET穩定性'!J40:O40</xm:f>
              <xm:sqref>P40</xm:sqref>
            </x14:sparkline>
            <x14:sparkline>
              <xm:f>'BALANCE SHEET穩定性'!J41:O41</xm:f>
              <xm:sqref>P41</xm:sqref>
            </x14:sparkline>
            <x14:sparkline>
              <xm:f>'BALANCE SHEET穩定性'!J42:O42</xm:f>
              <xm:sqref>P42</xm:sqref>
            </x14:sparkline>
            <x14:sparkline>
              <xm:f>'BALANCE SHEET穩定性'!J43:O43</xm:f>
              <xm:sqref>P43</xm:sqref>
            </x14:sparkline>
            <x14:sparkline>
              <xm:f>'BALANCE SHEET穩定性'!J44:O44</xm:f>
              <xm:sqref>P44</xm:sqref>
            </x14:sparkline>
            <x14:sparkline>
              <xm:f>'BALANCE SHEET穩定性'!J45:O45</xm:f>
              <xm:sqref>P45</xm:sqref>
            </x14:sparkline>
            <x14:sparkline>
              <xm:f>'BALANCE SHEET穩定性'!J46:O46</xm:f>
              <xm:sqref>P46</xm:sqref>
            </x14:sparkline>
            <x14:sparkline>
              <xm:f>'BALANCE SHEET穩定性'!J47:O47</xm:f>
              <xm:sqref>P47</xm:sqref>
            </x14:sparkline>
            <x14:sparkline>
              <xm:f>'BALANCE SHEET穩定性'!J48:O48</xm:f>
              <xm:sqref>P48</xm:sqref>
            </x14:sparkline>
            <x14:sparkline>
              <xm:f>'BALANCE SHEET穩定性'!J49:O49</xm:f>
              <xm:sqref>P49</xm:sqref>
            </x14:sparkline>
            <x14:sparkline>
              <xm:f>'BALANCE SHEET穩定性'!J50:O50</xm:f>
              <xm:sqref>P50</xm:sqref>
            </x14:sparkline>
            <x14:sparkline>
              <xm:f>'BALANCE SHEET穩定性'!J51:O51</xm:f>
              <xm:sqref>P51</xm:sqref>
            </x14:sparkline>
            <x14:sparkline>
              <xm:f>'BALANCE SHEET穩定性'!J10:O10</xm:f>
              <xm:sqref>P10</xm:sqref>
            </x14:sparkline>
            <x14:sparkline>
              <xm:f>'BALANCE SHEET穩定性'!J9:O9</xm:f>
              <xm:sqref>P9</xm:sqref>
            </x14:sparkline>
            <x14:sparkline>
              <xm:f>'BALANCE SHEET穩定性'!J8:O8</xm:f>
              <xm:sqref>P8</xm:sqref>
            </x14:sparkline>
            <x14:sparkline>
              <xm:f>'BALANCE SHEET穩定性'!J7:O7</xm:f>
              <xm:sqref>P7</xm:sqref>
            </x14:sparkline>
            <x14:sparkline>
              <xm:f>'BALANCE SHEET穩定性'!J6:O6</xm:f>
              <xm:sqref>P6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SHEET穩定性'!J26:O26</xm:f>
              <xm:sqref>P26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SHEET穩定性'!J28:O28</xm:f>
              <xm:sqref>P28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SHEET穩定性'!J29:O29</xm:f>
              <xm:sqref>P29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SHEET穩定性'!J34:O34</xm:f>
              <xm:sqref>P34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7"/>
  <sheetViews>
    <sheetView tabSelected="1" zoomScale="55" zoomScaleNormal="5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M17" sqref="M17"/>
    </sheetView>
  </sheetViews>
  <sheetFormatPr defaultColWidth="11" defaultRowHeight="16.5"/>
  <cols>
    <col min="1" max="1" width="157.375" style="55" bestFit="1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60"/>
      <c r="B1" s="57">
        <v>2015</v>
      </c>
      <c r="C1" s="51">
        <v>2016</v>
      </c>
      <c r="D1" s="51">
        <v>2017</v>
      </c>
      <c r="E1" s="51">
        <v>2018</v>
      </c>
      <c r="F1" s="51">
        <v>2019</v>
      </c>
      <c r="G1" s="51">
        <v>2020</v>
      </c>
      <c r="H1" s="51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</row>
    <row r="2" spans="1:16" s="1" customFormat="1" ht="23.25">
      <c r="A2" s="61" t="s">
        <v>77</v>
      </c>
      <c r="B2" s="71"/>
      <c r="C2" s="69"/>
      <c r="D2" s="69"/>
      <c r="E2" s="69"/>
      <c r="F2" s="70"/>
      <c r="G2" s="69"/>
      <c r="H2" s="69"/>
    </row>
    <row r="3" spans="1:16" ht="36" customHeight="1">
      <c r="A3" s="104" t="s">
        <v>35</v>
      </c>
      <c r="B3" s="105">
        <v>1228</v>
      </c>
      <c r="C3" s="106">
        <v>1401</v>
      </c>
      <c r="D3" s="106">
        <v>1795</v>
      </c>
      <c r="E3" s="106">
        <v>2057</v>
      </c>
      <c r="F3" s="106">
        <v>2459</v>
      </c>
      <c r="G3" s="106">
        <v>4202</v>
      </c>
      <c r="H3" s="106">
        <v>4169</v>
      </c>
      <c r="J3" s="27">
        <f>(C3-B3)/B3</f>
        <v>0.14087947882736157</v>
      </c>
      <c r="K3" s="27">
        <f t="shared" ref="K3:O3" si="0">(D3-C3)/C3</f>
        <v>0.28122769450392576</v>
      </c>
      <c r="L3" s="27">
        <f t="shared" si="0"/>
        <v>0.14596100278551533</v>
      </c>
      <c r="M3" s="27">
        <f t="shared" si="0"/>
        <v>0.19543023821098687</v>
      </c>
      <c r="N3" s="27">
        <f t="shared" si="0"/>
        <v>0.70882472549816999</v>
      </c>
      <c r="O3" s="27">
        <f t="shared" si="0"/>
        <v>-7.8534031413612562E-3</v>
      </c>
    </row>
    <row r="4" spans="1:16" ht="23.25">
      <c r="A4" s="63" t="s">
        <v>78</v>
      </c>
      <c r="B4" s="59"/>
      <c r="C4" s="54"/>
      <c r="D4" s="54"/>
      <c r="E4" s="54"/>
      <c r="F4" s="53"/>
      <c r="G4" s="52"/>
      <c r="H4" s="52"/>
    </row>
    <row r="5" spans="1:16" ht="23.25">
      <c r="A5" s="62" t="s">
        <v>30</v>
      </c>
      <c r="B5" s="58">
        <v>809</v>
      </c>
      <c r="C5" s="56">
        <v>1088</v>
      </c>
      <c r="D5" s="56">
        <v>1011</v>
      </c>
      <c r="E5" s="56">
        <v>1274</v>
      </c>
      <c r="F5" s="56">
        <v>1380</v>
      </c>
      <c r="G5" s="56">
        <v>1741</v>
      </c>
      <c r="H5" s="56">
        <v>1060</v>
      </c>
    </row>
    <row r="6" spans="1:16" ht="23.25">
      <c r="A6" s="62" t="s">
        <v>54</v>
      </c>
      <c r="B6" s="58">
        <v>608</v>
      </c>
      <c r="C6" s="56">
        <v>724</v>
      </c>
      <c r="D6" s="56">
        <v>805</v>
      </c>
      <c r="E6" s="56">
        <v>776</v>
      </c>
      <c r="F6" s="56">
        <v>912</v>
      </c>
      <c r="G6" s="56">
        <v>1189</v>
      </c>
      <c r="H6" s="56">
        <v>1265</v>
      </c>
    </row>
    <row r="7" spans="1:16" ht="23.25">
      <c r="A7" s="62" t="s">
        <v>79</v>
      </c>
      <c r="B7" s="58">
        <v>346</v>
      </c>
      <c r="C7" s="56">
        <v>438</v>
      </c>
      <c r="D7" s="56">
        <v>733</v>
      </c>
      <c r="E7" s="56">
        <v>853</v>
      </c>
      <c r="F7" s="56">
        <v>1021</v>
      </c>
      <c r="G7" s="56">
        <v>1376</v>
      </c>
      <c r="H7" s="56">
        <v>1376</v>
      </c>
    </row>
    <row r="8" spans="1:16" ht="23.25">
      <c r="A8" s="62" t="s">
        <v>80</v>
      </c>
      <c r="B8" s="58">
        <v>127</v>
      </c>
      <c r="C8" s="56">
        <v>52</v>
      </c>
      <c r="D8" s="56">
        <v>-1299</v>
      </c>
      <c r="E8" s="56">
        <v>-171</v>
      </c>
      <c r="F8" s="56">
        <v>-269</v>
      </c>
      <c r="G8" s="56">
        <v>165</v>
      </c>
      <c r="H8" s="56">
        <v>-482</v>
      </c>
    </row>
    <row r="9" spans="1:16" ht="23.25">
      <c r="A9" s="62" t="s">
        <v>81</v>
      </c>
      <c r="B9" s="58">
        <v>-26</v>
      </c>
      <c r="C9" s="56">
        <v>-40</v>
      </c>
      <c r="D9" s="56">
        <v>0</v>
      </c>
      <c r="E9" s="56">
        <v>0</v>
      </c>
      <c r="F9" s="56">
        <v>-208</v>
      </c>
      <c r="G9" s="56">
        <v>-1914</v>
      </c>
      <c r="H9" s="56">
        <v>-46</v>
      </c>
    </row>
    <row r="10" spans="1:16" ht="23.25">
      <c r="A10" s="62" t="s">
        <v>121</v>
      </c>
      <c r="B10" s="58">
        <v>-40</v>
      </c>
      <c r="C10" s="56">
        <v>0</v>
      </c>
      <c r="D10" s="56">
        <v>92</v>
      </c>
      <c r="E10" s="56">
        <v>244</v>
      </c>
      <c r="F10" s="56">
        <v>0</v>
      </c>
      <c r="G10" s="56">
        <v>0</v>
      </c>
      <c r="H10" s="56">
        <v>0</v>
      </c>
    </row>
    <row r="11" spans="1:16" ht="23.25">
      <c r="A11" s="62" t="s">
        <v>82</v>
      </c>
      <c r="B11" s="58">
        <v>0</v>
      </c>
      <c r="C11" s="56">
        <v>-24</v>
      </c>
      <c r="D11" s="56">
        <v>-25</v>
      </c>
      <c r="E11" s="56">
        <v>-172</v>
      </c>
      <c r="F11" s="56">
        <v>-149</v>
      </c>
      <c r="G11" s="56">
        <v>47</v>
      </c>
      <c r="H11" s="56">
        <v>100</v>
      </c>
    </row>
    <row r="12" spans="1:16" ht="23.25">
      <c r="A12" s="63" t="s">
        <v>83</v>
      </c>
      <c r="B12" s="58"/>
      <c r="C12" s="56"/>
      <c r="D12" s="56"/>
      <c r="E12" s="56"/>
      <c r="F12" s="56"/>
      <c r="G12" s="56"/>
      <c r="H12" s="56"/>
    </row>
    <row r="13" spans="1:16" ht="23.25">
      <c r="A13" s="62" t="s">
        <v>84</v>
      </c>
      <c r="B13" s="58">
        <v>-22</v>
      </c>
      <c r="C13" s="56">
        <v>-77</v>
      </c>
      <c r="D13" s="56">
        <v>12</v>
      </c>
      <c r="E13" s="56">
        <v>-59</v>
      </c>
      <c r="F13" s="56">
        <v>-120</v>
      </c>
      <c r="G13" s="56">
        <v>-100</v>
      </c>
      <c r="H13" s="56">
        <v>-222</v>
      </c>
      <c r="J13" s="27">
        <f>ABS(C13-B13)/ABS(B13)</f>
        <v>2.5</v>
      </c>
      <c r="K13" s="27">
        <f t="shared" ref="K13:O13" si="1">ABS(D13-C13)/ABS(C13)</f>
        <v>1.1558441558441559</v>
      </c>
      <c r="L13" s="27">
        <f t="shared" si="1"/>
        <v>5.916666666666667</v>
      </c>
      <c r="M13" s="27">
        <f t="shared" si="1"/>
        <v>1.0338983050847457</v>
      </c>
      <c r="N13" s="27">
        <f>ABS(G13-F13)/ABS(F13)</f>
        <v>0.16666666666666666</v>
      </c>
      <c r="O13" s="27">
        <f t="shared" si="1"/>
        <v>1.22</v>
      </c>
    </row>
    <row r="14" spans="1:16" ht="23.25">
      <c r="A14" s="62" t="s">
        <v>133</v>
      </c>
      <c r="B14" s="58">
        <v>14</v>
      </c>
      <c r="C14" s="56">
        <v>24</v>
      </c>
      <c r="D14" s="56">
        <v>-1308</v>
      </c>
      <c r="E14" s="56">
        <v>1407</v>
      </c>
      <c r="F14" s="56">
        <v>4</v>
      </c>
      <c r="G14" s="56">
        <v>0</v>
      </c>
      <c r="H14" s="56">
        <v>0</v>
      </c>
    </row>
    <row r="15" spans="1:16" ht="23.25">
      <c r="A15" s="62" t="s">
        <v>85</v>
      </c>
      <c r="B15" s="58">
        <v>-493</v>
      </c>
      <c r="C15" s="56">
        <v>-643</v>
      </c>
      <c r="D15" s="56">
        <v>-817</v>
      </c>
      <c r="E15" s="56">
        <v>-1046</v>
      </c>
      <c r="F15" s="56">
        <v>-1079</v>
      </c>
      <c r="G15" s="56">
        <v>-1120</v>
      </c>
      <c r="H15" s="56">
        <v>-1178</v>
      </c>
    </row>
    <row r="16" spans="1:16" ht="23.25">
      <c r="A16" s="62" t="s">
        <v>86</v>
      </c>
      <c r="B16" s="58">
        <v>-384</v>
      </c>
      <c r="C16" s="56">
        <v>-145</v>
      </c>
      <c r="D16" s="56">
        <v>-188</v>
      </c>
      <c r="E16" s="56">
        <v>-112</v>
      </c>
      <c r="F16" s="56">
        <v>-566</v>
      </c>
      <c r="G16" s="56">
        <v>-498</v>
      </c>
      <c r="H16" s="56">
        <v>-150</v>
      </c>
    </row>
    <row r="17" spans="1:15" ht="23.25">
      <c r="A17" s="62" t="s">
        <v>87</v>
      </c>
      <c r="B17" s="58">
        <v>12</v>
      </c>
      <c r="C17" s="56">
        <v>11</v>
      </c>
      <c r="D17" s="56">
        <v>62</v>
      </c>
      <c r="E17" s="56">
        <v>26</v>
      </c>
      <c r="F17" s="56">
        <v>4</v>
      </c>
      <c r="G17" s="56">
        <v>-4</v>
      </c>
      <c r="H17" s="56">
        <v>-31</v>
      </c>
    </row>
    <row r="18" spans="1:15" ht="23.25">
      <c r="A18" s="62" t="s">
        <v>88</v>
      </c>
      <c r="B18" s="58">
        <v>40</v>
      </c>
      <c r="C18" s="56">
        <v>69</v>
      </c>
      <c r="D18" s="56">
        <v>19</v>
      </c>
      <c r="E18" s="56">
        <v>-44</v>
      </c>
      <c r="F18" s="56">
        <v>-40</v>
      </c>
      <c r="G18" s="56">
        <v>-230</v>
      </c>
      <c r="H18" s="56">
        <v>73</v>
      </c>
    </row>
    <row r="19" spans="1:15" ht="23.25">
      <c r="A19" s="62" t="s">
        <v>89</v>
      </c>
      <c r="B19" s="58">
        <v>423</v>
      </c>
      <c r="C19" s="56">
        <v>280</v>
      </c>
      <c r="D19" s="56">
        <v>1639</v>
      </c>
      <c r="E19" s="56">
        <v>450</v>
      </c>
      <c r="F19" s="56">
        <v>722</v>
      </c>
      <c r="G19" s="56">
        <v>1000</v>
      </c>
      <c r="H19" s="56">
        <v>406</v>
      </c>
    </row>
    <row r="20" spans="1:15" ht="23.25">
      <c r="A20" s="62" t="s">
        <v>122</v>
      </c>
      <c r="B20" s="58">
        <v>121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</row>
    <row r="21" spans="1:15" ht="23.25">
      <c r="A21" s="62" t="s">
        <v>123</v>
      </c>
      <c r="B21" s="58">
        <v>-217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</row>
    <row r="22" spans="1:15" ht="42.95" customHeight="1">
      <c r="A22" s="64" t="s">
        <v>90</v>
      </c>
      <c r="B22" s="66">
        <f>SUM(B3:B21)</f>
        <v>2546</v>
      </c>
      <c r="C22" s="66">
        <f t="shared" ref="C22:H22" si="2">SUM(C3:C21)</f>
        <v>3158</v>
      </c>
      <c r="D22" s="66">
        <f t="shared" si="2"/>
        <v>2531</v>
      </c>
      <c r="E22" s="66">
        <f t="shared" si="2"/>
        <v>5483</v>
      </c>
      <c r="F22" s="66">
        <f t="shared" si="2"/>
        <v>4071</v>
      </c>
      <c r="G22" s="66">
        <f t="shared" si="2"/>
        <v>5854</v>
      </c>
      <c r="H22" s="66">
        <f t="shared" si="2"/>
        <v>6340</v>
      </c>
      <c r="J22" s="27">
        <f>(C22-B22)/B22</f>
        <v>0.24037706205813039</v>
      </c>
      <c r="K22" s="27">
        <f t="shared" ref="K22:O22" si="3">(D22-C22)/C22</f>
        <v>-0.19854338188727041</v>
      </c>
      <c r="L22" s="27">
        <f t="shared" si="3"/>
        <v>1.1663374160410904</v>
      </c>
      <c r="M22" s="27">
        <f t="shared" si="3"/>
        <v>-0.25752325369323364</v>
      </c>
      <c r="N22" s="27">
        <f t="shared" si="3"/>
        <v>0.43797592729059198</v>
      </c>
      <c r="O22" s="27">
        <f t="shared" si="3"/>
        <v>8.302015715749915E-2</v>
      </c>
    </row>
    <row r="23" spans="1:15" s="1" customFormat="1" ht="23.25">
      <c r="A23" s="61" t="s">
        <v>91</v>
      </c>
      <c r="B23" s="68"/>
      <c r="C23" s="69"/>
      <c r="D23" s="69"/>
      <c r="E23" s="69"/>
      <c r="F23" s="70"/>
      <c r="G23" s="69"/>
      <c r="H23" s="69"/>
    </row>
    <row r="24" spans="1:15" ht="23.25">
      <c r="A24" s="62" t="s">
        <v>92</v>
      </c>
      <c r="B24" s="58">
        <v>-722</v>
      </c>
      <c r="C24" s="56">
        <v>-669</v>
      </c>
      <c r="D24" s="56">
        <v>-667</v>
      </c>
      <c r="E24" s="56">
        <v>-823</v>
      </c>
      <c r="F24" s="56">
        <v>-704</v>
      </c>
      <c r="G24" s="56">
        <v>-866</v>
      </c>
      <c r="H24" s="56">
        <v>-908</v>
      </c>
    </row>
    <row r="25" spans="1:15" ht="23.25">
      <c r="A25" s="62" t="s">
        <v>93</v>
      </c>
      <c r="B25" s="58">
        <v>26</v>
      </c>
      <c r="C25" s="56">
        <v>0</v>
      </c>
      <c r="D25" s="56">
        <v>0</v>
      </c>
      <c r="E25" s="56">
        <v>3</v>
      </c>
      <c r="F25" s="56">
        <v>17</v>
      </c>
      <c r="G25" s="56">
        <v>120</v>
      </c>
      <c r="H25" s="56">
        <v>5</v>
      </c>
    </row>
    <row r="26" spans="1:15" ht="23.25">
      <c r="A26" s="62" t="s">
        <v>94</v>
      </c>
      <c r="B26" s="58">
        <v>-819</v>
      </c>
      <c r="C26" s="56">
        <v>-1523</v>
      </c>
      <c r="D26" s="56">
        <v>-920</v>
      </c>
      <c r="E26" s="56">
        <v>3121</v>
      </c>
      <c r="F26" s="56">
        <v>-1631</v>
      </c>
      <c r="G26" s="56">
        <v>294</v>
      </c>
      <c r="H26" s="56">
        <v>-1594</v>
      </c>
    </row>
    <row r="27" spans="1:15" ht="23.25">
      <c r="A27" s="62" t="s">
        <v>95</v>
      </c>
      <c r="B27" s="58">
        <v>-7542</v>
      </c>
      <c r="C27" s="56">
        <v>-21041</v>
      </c>
      <c r="D27" s="56">
        <v>-19418</v>
      </c>
      <c r="E27" s="56">
        <v>-22381</v>
      </c>
      <c r="F27" s="56">
        <v>-27881</v>
      </c>
      <c r="G27" s="56">
        <v>-41513</v>
      </c>
      <c r="H27" s="56">
        <v>-40116</v>
      </c>
    </row>
    <row r="28" spans="1:15" ht="23.25">
      <c r="A28" s="62" t="s">
        <v>96</v>
      </c>
      <c r="B28" s="58">
        <v>3318</v>
      </c>
      <c r="C28" s="56">
        <v>18429</v>
      </c>
      <c r="D28" s="56">
        <v>18448</v>
      </c>
      <c r="E28" s="56">
        <v>21898</v>
      </c>
      <c r="F28" s="56">
        <v>24878</v>
      </c>
      <c r="G28" s="56">
        <v>30908</v>
      </c>
      <c r="H28" s="56">
        <v>39698</v>
      </c>
    </row>
    <row r="29" spans="1:15" ht="23.25">
      <c r="A29" s="62" t="s">
        <v>97</v>
      </c>
      <c r="B29" s="58">
        <v>-1225</v>
      </c>
      <c r="C29" s="56">
        <v>-19</v>
      </c>
      <c r="D29" s="56">
        <v>-323</v>
      </c>
      <c r="E29" s="56">
        <v>-2124</v>
      </c>
      <c r="F29" s="56">
        <v>-70</v>
      </c>
      <c r="G29" s="56">
        <v>-3609</v>
      </c>
      <c r="H29" s="56">
        <v>-2763</v>
      </c>
    </row>
    <row r="30" spans="1:15" ht="23.25">
      <c r="A30" s="62" t="s">
        <v>126</v>
      </c>
      <c r="B30" s="58">
        <v>0</v>
      </c>
      <c r="C30" s="56">
        <v>-1081</v>
      </c>
      <c r="D30" s="56">
        <v>-1605</v>
      </c>
      <c r="E30" s="56">
        <v>1146</v>
      </c>
      <c r="F30" s="56">
        <v>-351</v>
      </c>
      <c r="G30" s="56">
        <v>-1552</v>
      </c>
      <c r="H30" s="56">
        <v>103</v>
      </c>
    </row>
    <row r="31" spans="1:15" ht="23.25">
      <c r="A31" s="62" t="s">
        <v>124</v>
      </c>
      <c r="B31" s="58">
        <v>575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</row>
    <row r="32" spans="1:15" ht="38.1" customHeight="1">
      <c r="A32" s="64" t="s">
        <v>98</v>
      </c>
      <c r="B32" s="66">
        <f>SUM(B24:B31)</f>
        <v>-6389</v>
      </c>
      <c r="C32" s="66">
        <f t="shared" ref="C32:H32" si="4">SUM(C24:C31)</f>
        <v>-5904</v>
      </c>
      <c r="D32" s="66">
        <f t="shared" si="4"/>
        <v>-4485</v>
      </c>
      <c r="E32" s="66">
        <f t="shared" si="4"/>
        <v>840</v>
      </c>
      <c r="F32" s="66">
        <f t="shared" si="4"/>
        <v>-5742</v>
      </c>
      <c r="G32" s="66">
        <f t="shared" si="4"/>
        <v>-16218</v>
      </c>
      <c r="H32" s="66">
        <f t="shared" si="4"/>
        <v>-5575</v>
      </c>
      <c r="J32" s="27">
        <f>(C32-B32)/ABS(B32)</f>
        <v>7.591172327437784E-2</v>
      </c>
      <c r="K32" s="27">
        <f t="shared" ref="K32:O32" si="5">(D32-C32)/ABS(C32)</f>
        <v>0.24034552845528456</v>
      </c>
      <c r="L32" s="27">
        <f t="shared" si="5"/>
        <v>1.1872909698996656</v>
      </c>
      <c r="M32" s="27">
        <f t="shared" si="5"/>
        <v>-7.8357142857142854</v>
      </c>
      <c r="N32" s="27">
        <f t="shared" si="5"/>
        <v>-1.8244514106583072</v>
      </c>
      <c r="O32" s="27">
        <f t="shared" si="5"/>
        <v>0.65624614625724509</v>
      </c>
    </row>
    <row r="33" spans="1:15" s="1" customFormat="1" ht="23.25">
      <c r="A33" s="61" t="s">
        <v>99</v>
      </c>
      <c r="B33" s="72"/>
      <c r="C33" s="73"/>
      <c r="D33" s="73"/>
      <c r="E33" s="73"/>
      <c r="F33" s="73"/>
      <c r="G33" s="73"/>
      <c r="H33" s="73"/>
    </row>
    <row r="34" spans="1:15" ht="23.25">
      <c r="A34" s="62" t="s">
        <v>100</v>
      </c>
      <c r="B34" s="58">
        <v>75</v>
      </c>
      <c r="C34" s="56">
        <v>109</v>
      </c>
      <c r="D34" s="56">
        <v>144</v>
      </c>
      <c r="E34" s="56">
        <v>144</v>
      </c>
      <c r="F34" s="56">
        <v>138</v>
      </c>
      <c r="G34" s="56">
        <v>137</v>
      </c>
      <c r="H34" s="56">
        <v>162</v>
      </c>
      <c r="J34" s="27"/>
    </row>
    <row r="35" spans="1:15" ht="23.25">
      <c r="A35" s="62" t="s">
        <v>101</v>
      </c>
      <c r="B35" s="58">
        <v>0</v>
      </c>
      <c r="C35" s="56">
        <v>-995</v>
      </c>
      <c r="D35" s="56">
        <v>-1006</v>
      </c>
      <c r="E35" s="56">
        <v>-3520</v>
      </c>
      <c r="F35" s="56">
        <v>-1411</v>
      </c>
      <c r="G35" s="56">
        <v>-1635</v>
      </c>
      <c r="H35" s="56">
        <v>-3373</v>
      </c>
      <c r="J35" s="27"/>
    </row>
    <row r="36" spans="1:15" ht="23.25">
      <c r="A36" s="62" t="s">
        <v>120</v>
      </c>
      <c r="B36" s="58">
        <v>26</v>
      </c>
      <c r="C36" s="56">
        <v>40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J36" s="27"/>
    </row>
    <row r="37" spans="1:15" ht="23.25">
      <c r="A37" s="62" t="s">
        <v>125</v>
      </c>
      <c r="B37" s="58">
        <v>3858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J37" s="27"/>
    </row>
    <row r="38" spans="1:15" ht="23.25">
      <c r="A38" s="62" t="s">
        <v>102</v>
      </c>
      <c r="B38" s="58">
        <v>-18</v>
      </c>
      <c r="C38" s="56">
        <v>-118</v>
      </c>
      <c r="D38" s="56">
        <v>-166</v>
      </c>
      <c r="E38" s="56">
        <v>-419</v>
      </c>
      <c r="F38" s="56">
        <v>-504</v>
      </c>
      <c r="G38" s="56">
        <v>-521</v>
      </c>
      <c r="H38" s="56">
        <v>-1036</v>
      </c>
      <c r="I38" s="12"/>
      <c r="J38" s="27"/>
    </row>
    <row r="39" spans="1:15" ht="23.25">
      <c r="A39" s="62" t="s">
        <v>103</v>
      </c>
      <c r="B39" s="58">
        <v>0</v>
      </c>
      <c r="C39" s="56">
        <v>0</v>
      </c>
      <c r="D39" s="56">
        <v>1800</v>
      </c>
      <c r="E39" s="56">
        <v>2075</v>
      </c>
      <c r="F39" s="56">
        <v>5471</v>
      </c>
      <c r="G39" s="56">
        <v>6966</v>
      </c>
      <c r="H39" s="56">
        <v>272</v>
      </c>
      <c r="J39" s="27"/>
    </row>
    <row r="40" spans="1:15" ht="23.25">
      <c r="A40" s="62" t="s">
        <v>104</v>
      </c>
      <c r="B40" s="58">
        <v>-862</v>
      </c>
      <c r="C40" s="56">
        <v>-21</v>
      </c>
      <c r="D40" s="56">
        <v>-980</v>
      </c>
      <c r="E40" s="56">
        <v>-1115</v>
      </c>
      <c r="F40" s="56">
        <v>-2516</v>
      </c>
      <c r="G40" s="56">
        <v>-3000</v>
      </c>
      <c r="H40" s="56">
        <v>-361</v>
      </c>
      <c r="J40" s="27"/>
    </row>
    <row r="41" spans="1:15" ht="23.25">
      <c r="A41" s="62" t="s">
        <v>110</v>
      </c>
      <c r="B41" s="58">
        <v>-1649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J41" s="27"/>
    </row>
    <row r="42" spans="1:15" ht="23.25">
      <c r="A42" s="62" t="s">
        <v>105</v>
      </c>
      <c r="B42" s="58">
        <v>1649</v>
      </c>
      <c r="C42" s="56">
        <v>3023</v>
      </c>
      <c r="D42" s="56">
        <v>4292</v>
      </c>
      <c r="E42" s="56">
        <v>1573</v>
      </c>
      <c r="F42" s="56">
        <v>3009</v>
      </c>
      <c r="G42" s="56">
        <v>10597</v>
      </c>
      <c r="H42" s="56">
        <v>3572</v>
      </c>
      <c r="I42" s="12"/>
      <c r="J42" s="27"/>
    </row>
    <row r="43" spans="1:15" ht="23.25">
      <c r="A43" s="62" t="s">
        <v>106</v>
      </c>
      <c r="B43" s="58">
        <v>0</v>
      </c>
      <c r="C43" s="58">
        <v>0</v>
      </c>
      <c r="D43" s="58">
        <v>0</v>
      </c>
      <c r="E43" s="58">
        <v>0</v>
      </c>
      <c r="F43" s="58">
        <v>0</v>
      </c>
      <c r="G43" s="56">
        <v>-52</v>
      </c>
      <c r="H43" s="56">
        <v>0</v>
      </c>
      <c r="J43" s="27"/>
    </row>
    <row r="44" spans="1:15" ht="39.950000000000003" customHeight="1">
      <c r="A44" s="64" t="s">
        <v>107</v>
      </c>
      <c r="B44" s="66">
        <f>SUM(B34:B43)</f>
        <v>3079</v>
      </c>
      <c r="C44" s="66">
        <f t="shared" ref="C44:H44" si="6">SUM(C34:C43)</f>
        <v>2038</v>
      </c>
      <c r="D44" s="66">
        <f t="shared" si="6"/>
        <v>4084</v>
      </c>
      <c r="E44" s="66">
        <f t="shared" si="6"/>
        <v>-1262</v>
      </c>
      <c r="F44" s="66">
        <f t="shared" si="6"/>
        <v>4187</v>
      </c>
      <c r="G44" s="66">
        <f t="shared" si="6"/>
        <v>12492</v>
      </c>
      <c r="H44" s="66">
        <f t="shared" si="6"/>
        <v>-764</v>
      </c>
      <c r="J44" s="27">
        <f t="shared" ref="J44:J48" si="7">(C44-B44)/ABS(B44)</f>
        <v>-0.33809678467034754</v>
      </c>
      <c r="K44" s="27">
        <f t="shared" ref="K44" si="8">(D44-C44)/ABS(C44)</f>
        <v>1.0039254170755643</v>
      </c>
      <c r="L44" s="27">
        <f t="shared" ref="L44" si="9">(E44-D44)/ABS(D44)</f>
        <v>-1.3090107737512242</v>
      </c>
      <c r="M44" s="27">
        <f t="shared" ref="M44" si="10">(F44-E44)/ABS(E44)</f>
        <v>4.3177496038034864</v>
      </c>
      <c r="N44" s="27">
        <f t="shared" ref="N44" si="11">(G44-F44)/ABS(F44)</f>
        <v>1.9835204203486982</v>
      </c>
      <c r="O44" s="27">
        <f t="shared" ref="O44" si="12">(H44-G44)/ABS(G44)</f>
        <v>-1.0611591418507844</v>
      </c>
    </row>
    <row r="45" spans="1:15" ht="23.25">
      <c r="A45" s="62" t="s">
        <v>108</v>
      </c>
      <c r="B45" s="58">
        <v>-44</v>
      </c>
      <c r="C45" s="56">
        <v>0</v>
      </c>
      <c r="D45" s="56">
        <v>36</v>
      </c>
      <c r="E45" s="56">
        <v>-113</v>
      </c>
      <c r="F45" s="56">
        <v>-6</v>
      </c>
      <c r="G45" s="56">
        <v>169</v>
      </c>
      <c r="H45" s="56">
        <v>-102</v>
      </c>
      <c r="J45" s="27"/>
    </row>
    <row r="46" spans="1:15" ht="41.1" customHeight="1">
      <c r="A46" s="64" t="s">
        <v>161</v>
      </c>
      <c r="B46" s="67">
        <f>B22+B32+B44+B45</f>
        <v>-808</v>
      </c>
      <c r="C46" s="67">
        <f t="shared" ref="B46:H46" si="13">C22+C32+C44+C45</f>
        <v>-708</v>
      </c>
      <c r="D46" s="67">
        <f t="shared" si="13"/>
        <v>2166</v>
      </c>
      <c r="E46" s="67">
        <f t="shared" si="13"/>
        <v>4948</v>
      </c>
      <c r="F46" s="67">
        <f t="shared" si="13"/>
        <v>2510</v>
      </c>
      <c r="G46" s="67">
        <f t="shared" si="13"/>
        <v>2297</v>
      </c>
      <c r="H46" s="67">
        <v>-11</v>
      </c>
      <c r="J46" s="27">
        <f t="shared" si="7"/>
        <v>0.12376237623762376</v>
      </c>
      <c r="K46" s="27">
        <f t="shared" ref="K46" si="14">(D46-C46)/ABS(C46)</f>
        <v>4.0593220338983054</v>
      </c>
      <c r="L46" s="27">
        <f t="shared" ref="L46" si="15">(E46-D46)/ABS(D46)</f>
        <v>1.2843951985226223</v>
      </c>
      <c r="M46" s="27">
        <f t="shared" ref="M46" si="16">(F46-E46)/ABS(E46)</f>
        <v>-0.49272433306386421</v>
      </c>
      <c r="N46" s="27">
        <f t="shared" ref="N46" si="17">(G46-F46)/ABS(F46)</f>
        <v>-8.4860557768924302E-2</v>
      </c>
      <c r="O46" s="27">
        <f t="shared" ref="O46" si="18">(H46-G46)/ABS(G46)</f>
        <v>-1.0047888550282977</v>
      </c>
    </row>
    <row r="47" spans="1:15" ht="23.25">
      <c r="A47" s="62" t="s">
        <v>118</v>
      </c>
      <c r="B47" s="58">
        <v>2201</v>
      </c>
      <c r="C47" s="56">
        <v>6827</v>
      </c>
      <c r="D47" s="56">
        <v>6119</v>
      </c>
      <c r="E47" s="56">
        <v>8285</v>
      </c>
      <c r="F47" s="56">
        <v>13233</v>
      </c>
      <c r="G47" s="56">
        <v>15743</v>
      </c>
      <c r="H47" s="56">
        <v>18040</v>
      </c>
      <c r="J47" s="27"/>
    </row>
    <row r="48" spans="1:15" ht="39.950000000000003" customHeight="1">
      <c r="A48" s="64" t="s">
        <v>127</v>
      </c>
      <c r="B48" s="66">
        <f>SUM(B46:B47)</f>
        <v>1393</v>
      </c>
      <c r="C48" s="66">
        <f t="shared" ref="C48:H48" si="19">SUM(C46:C47)</f>
        <v>6119</v>
      </c>
      <c r="D48" s="66">
        <f t="shared" si="19"/>
        <v>8285</v>
      </c>
      <c r="E48" s="66">
        <f t="shared" si="19"/>
        <v>13233</v>
      </c>
      <c r="F48" s="66">
        <f t="shared" si="19"/>
        <v>15743</v>
      </c>
      <c r="G48" s="66">
        <f t="shared" si="19"/>
        <v>18040</v>
      </c>
      <c r="H48" s="66">
        <f>SUM(H46:H47)</f>
        <v>18029</v>
      </c>
      <c r="J48" s="27">
        <f t="shared" si="7"/>
        <v>3.3926776740847093</v>
      </c>
      <c r="K48" s="27">
        <f t="shared" ref="K48:K56" si="20">(D48-C48)/ABS(C48)</f>
        <v>0.35397940840006537</v>
      </c>
      <c r="L48" s="27">
        <f t="shared" ref="L48" si="21">(E48-D48)/ABS(D48)</f>
        <v>0.59722389861194936</v>
      </c>
      <c r="M48" s="27">
        <f t="shared" ref="M48" si="22">(F48-E48)/ABS(E48)</f>
        <v>0.18967732184689789</v>
      </c>
      <c r="N48" s="27">
        <f t="shared" ref="N48" si="23">(G48-F48)/ABS(F48)</f>
        <v>0.14590611700438291</v>
      </c>
      <c r="O48" s="27">
        <f t="shared" ref="O48" si="24">(H48-G48)/ABS(G48)</f>
        <v>-6.0975609756097561E-4</v>
      </c>
    </row>
    <row r="49" spans="1:15" s="1" customFormat="1" ht="23.25">
      <c r="A49" s="61" t="s">
        <v>111</v>
      </c>
      <c r="B49" s="72"/>
      <c r="C49" s="73"/>
      <c r="D49" s="73"/>
      <c r="E49" s="73"/>
      <c r="F49" s="73"/>
      <c r="G49" s="73"/>
      <c r="H49" s="73"/>
      <c r="K49" s="74"/>
    </row>
    <row r="50" spans="1:15" ht="23.25">
      <c r="A50" s="62" t="s">
        <v>112</v>
      </c>
      <c r="B50" s="58">
        <v>16</v>
      </c>
      <c r="C50" s="56">
        <v>4</v>
      </c>
      <c r="D50" s="56">
        <v>6</v>
      </c>
      <c r="E50" s="56">
        <v>69</v>
      </c>
      <c r="F50" s="56">
        <v>78</v>
      </c>
      <c r="G50" s="56">
        <v>190</v>
      </c>
      <c r="H50" s="56">
        <v>231</v>
      </c>
      <c r="K50" s="27"/>
    </row>
    <row r="51" spans="1:15" ht="23.25">
      <c r="A51" s="62" t="s">
        <v>113</v>
      </c>
      <c r="B51" s="58">
        <v>216</v>
      </c>
      <c r="C51" s="56">
        <v>48</v>
      </c>
      <c r="D51" s="56">
        <v>117</v>
      </c>
      <c r="E51" s="56">
        <v>328</v>
      </c>
      <c r="F51" s="56">
        <v>665</v>
      </c>
      <c r="G51" s="56">
        <v>565</v>
      </c>
      <c r="H51" s="56">
        <v>474</v>
      </c>
      <c r="K51" s="27"/>
    </row>
    <row r="52" spans="1:15" s="1" customFormat="1" ht="25.5">
      <c r="A52" s="65" t="s">
        <v>119</v>
      </c>
      <c r="B52" s="72"/>
      <c r="C52" s="73"/>
      <c r="D52" s="73"/>
      <c r="E52" s="73"/>
      <c r="F52" s="73"/>
      <c r="G52" s="73"/>
      <c r="H52" s="73"/>
      <c r="K52" s="74"/>
    </row>
    <row r="53" spans="1:15" ht="23.25">
      <c r="A53" s="62" t="s">
        <v>114</v>
      </c>
      <c r="B53" s="58">
        <v>0</v>
      </c>
      <c r="C53" s="56">
        <v>1590</v>
      </c>
      <c r="D53" s="56">
        <v>2883</v>
      </c>
      <c r="E53" s="56">
        <v>7575</v>
      </c>
      <c r="F53" s="56">
        <v>7349</v>
      </c>
      <c r="G53" s="56">
        <v>4794</v>
      </c>
      <c r="H53" s="56">
        <v>5197</v>
      </c>
      <c r="K53" s="27"/>
    </row>
    <row r="54" spans="1:15" ht="23.25">
      <c r="A54" s="62" t="s">
        <v>115</v>
      </c>
      <c r="B54" s="58">
        <v>0</v>
      </c>
      <c r="C54" s="56">
        <v>17</v>
      </c>
      <c r="D54" s="56">
        <v>15</v>
      </c>
      <c r="E54" s="56">
        <v>16</v>
      </c>
      <c r="F54" s="56">
        <v>7</v>
      </c>
      <c r="G54" s="56">
        <v>24</v>
      </c>
      <c r="H54" s="56">
        <v>109</v>
      </c>
      <c r="K54" s="27"/>
    </row>
    <row r="55" spans="1:15" ht="23.25">
      <c r="A55" s="62" t="s">
        <v>116</v>
      </c>
      <c r="B55" s="58">
        <v>0</v>
      </c>
      <c r="C55" s="56">
        <v>4512</v>
      </c>
      <c r="D55" s="56">
        <v>5387</v>
      </c>
      <c r="E55" s="56">
        <v>5642</v>
      </c>
      <c r="F55" s="56">
        <v>8387</v>
      </c>
      <c r="G55" s="56">
        <v>13222</v>
      </c>
      <c r="H55" s="56">
        <v>12723</v>
      </c>
      <c r="K55" s="27"/>
    </row>
    <row r="56" spans="1:15" ht="35.1" customHeight="1">
      <c r="A56" s="64" t="s">
        <v>117</v>
      </c>
      <c r="B56" s="66">
        <v>0</v>
      </c>
      <c r="C56" s="67">
        <v>6119</v>
      </c>
      <c r="D56" s="67">
        <v>8252</v>
      </c>
      <c r="E56" s="67">
        <v>13233</v>
      </c>
      <c r="F56" s="67">
        <v>15743</v>
      </c>
      <c r="G56" s="67">
        <v>18040</v>
      </c>
      <c r="H56" s="67">
        <v>18029</v>
      </c>
      <c r="J56" s="75" t="s">
        <v>55</v>
      </c>
      <c r="K56" s="27">
        <f t="shared" si="20"/>
        <v>0.34858637032194806</v>
      </c>
      <c r="L56" s="27">
        <f t="shared" ref="L56" si="25">(E56-D56)/ABS(D56)</f>
        <v>0.60361124575860392</v>
      </c>
      <c r="M56" s="27">
        <f t="shared" ref="M56" si="26">(F56-E56)/ABS(E56)</f>
        <v>0.18967732184689789</v>
      </c>
      <c r="N56" s="27">
        <f t="shared" ref="N56" si="27">(G56-F56)/ABS(F56)</f>
        <v>0.14590611700438291</v>
      </c>
      <c r="O56" s="27">
        <f t="shared" ref="O56" si="28">(H56-G56)/ABS(G56)</f>
        <v>-6.0975609756097561E-4</v>
      </c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</sheetData>
  <phoneticPr fontId="1" type="noConversion"/>
  <conditionalFormatting sqref="J22:O22">
    <cfRule type="top10" dxfId="29" priority="15" rank="1"/>
    <cfRule type="top10" dxfId="28" priority="16" bottom="1" rank="1"/>
  </conditionalFormatting>
  <conditionalFormatting sqref="J3:O3">
    <cfRule type="top10" dxfId="27" priority="13" bottom="1" rank="1"/>
    <cfRule type="top10" dxfId="26" priority="14" rank="1"/>
  </conditionalFormatting>
  <conditionalFormatting sqref="J48:O48">
    <cfRule type="top10" dxfId="25" priority="11" bottom="1" rank="1"/>
    <cfRule type="top10" dxfId="24" priority="12" rank="1"/>
  </conditionalFormatting>
  <conditionalFormatting sqref="J46:O46">
    <cfRule type="top10" dxfId="23" priority="9" bottom="1" rank="1"/>
    <cfRule type="top10" dxfId="22" priority="10" rank="1"/>
  </conditionalFormatting>
  <conditionalFormatting sqref="K56:O56">
    <cfRule type="top10" dxfId="21" priority="7" bottom="1" rank="1"/>
    <cfRule type="top10" dxfId="20" priority="8" rank="1"/>
  </conditionalFormatting>
  <conditionalFormatting sqref="J44:O44">
    <cfRule type="top10" dxfId="19" priority="5" bottom="1" rank="1"/>
    <cfRule type="top10" dxfId="18" priority="6" rank="1"/>
  </conditionalFormatting>
  <conditionalFormatting sqref="J32:O32">
    <cfRule type="top10" dxfId="17" priority="3" bottom="1" rank="1"/>
    <cfRule type="top10" dxfId="16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  <x14:sparkline>
              <xm:f>'CASH FLOWS'!J52:O52</xm:f>
              <xm:sqref>P52</xm:sqref>
            </x14:sparkline>
            <x14:sparkline>
              <xm:f>'CASH FLOWS'!J53:O53</xm:f>
              <xm:sqref>P53</xm:sqref>
            </x14:sparkline>
            <x14:sparkline>
              <xm:f>'CASH FLOWS'!J54:O54</xm:f>
              <xm:sqref>P54</xm:sqref>
            </x14:sparkline>
            <x14:sparkline>
              <xm:f>'CASH FLOWS'!J55:O55</xm:f>
              <xm:sqref>P55</xm:sqref>
            </x14:sparkline>
            <x14:sparkline>
              <xm:f>'CASH FLOWS'!J56:O56</xm:f>
              <xm:sqref>P56</xm:sqref>
            </x14:sparkline>
          </x14:sparklines>
        </x14:sparklineGroup>
        <x14:sparklineGroup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FLOWS'!J44:O44</xm:f>
              <xm:sqref>P44</xm:sqref>
            </x14:sparkline>
          </x14:sparklines>
        </x14:sparklineGroup>
        <x14:sparklineGroup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FLOWS'!J32:O32</xm:f>
              <xm:sqref>P32</xm:sqref>
            </x14:sparkline>
          </x14:sparklines>
        </x14:sparklineGroup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FLOWS'!J22:O22</xm:f>
              <xm:sqref>P22</xm:sqref>
            </x14:sparkline>
            <x14:sparkline>
              <xm:f>'CASH FLOWS'!J21:O21</xm:f>
              <xm:sqref>P21</xm:sqref>
            </x14:sparkline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FLOWS'!B22:H22</xm:f>
              <xm:sqref>I22</xm:sqref>
            </x14:sparkline>
            <x14:sparkline>
              <xm:f>'CASH FLOWS'!B23:H23</xm:f>
              <xm:sqref>I23</xm:sqref>
            </x14:sparkline>
            <x14:sparkline>
              <xm:f>'CASH FLOWS'!B32:H32</xm:f>
              <xm:sqref>I32</xm:sqref>
            </x14:sparkline>
            <x14:sparkline>
              <xm:f>'CASH FLOWS'!B33:H33</xm:f>
              <xm:sqref>I33</xm:sqref>
            </x14:sparkline>
            <x14:sparkline>
              <xm:f>'CASH FLOWS'!B44:H44</xm:f>
              <xm:sqref>I44</xm:sqref>
            </x14:sparkline>
            <x14:sparkline>
              <xm:f>'CASH FLOWS'!B46:H46</xm:f>
              <xm:sqref>I46</xm:sqref>
            </x14:sparkline>
            <x14:sparkline>
              <xm:f>'CASH FLOWS'!B48:H48</xm:f>
              <xm:sqref>I48</xm:sqref>
            </x14:sparkline>
            <x14:sparkline>
              <xm:f>'CASH FLOWS'!B49:H49</xm:f>
              <xm:sqref>I49</xm:sqref>
            </x14:sparkline>
            <x14:sparkline>
              <xm:f>'CASH FLOWS'!B56:H56</xm:f>
              <xm:sqref>I56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INCOME成長性</vt:lpstr>
      <vt:lpstr>BALANCE SHEET穩定性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2022-06-02T03:58:00Z</dcterms:modified>
</cp:coreProperties>
</file>