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anny/Desktop/stuff/美股資料/SQ/"/>
    </mc:Choice>
  </mc:AlternateContent>
  <xr:revisionPtr revIDLastSave="0" documentId="13_ncr:1_{D79852A1-4E9B-E347-BBAB-757AB9100881}" xr6:coauthVersionLast="47" xr6:coauthVersionMax="47" xr10:uidLastSave="{00000000-0000-0000-0000-000000000000}"/>
  <bookViews>
    <workbookView xWindow="460" yWindow="600" windowWidth="26800" windowHeight="15520" activeTab="2" xr2:uid="{00000000-000D-0000-FFFF-FFFF00000000}"/>
  </bookViews>
  <sheets>
    <sheet name="NOTE" sheetId="8" r:id="rId1"/>
    <sheet name="INCOME成長性" sheetId="10" r:id="rId2"/>
    <sheet name="工作表4" sheetId="13" r:id="rId3"/>
    <sheet name="BALANCE SHEET穩定性" sheetId="11" r:id="rId4"/>
    <sheet name="CASH FLOWS" sheetId="12" r:id="rId5"/>
    <sheet name="基本面分析評語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13" l="1"/>
  <c r="D28" i="13"/>
  <c r="B28" i="13"/>
  <c r="C26" i="13"/>
  <c r="D26" i="13"/>
  <c r="B26" i="13"/>
  <c r="C22" i="13"/>
  <c r="D22" i="13"/>
  <c r="B22" i="13"/>
  <c r="C21" i="13"/>
  <c r="D21" i="13"/>
  <c r="B21" i="13"/>
  <c r="C14" i="13"/>
  <c r="D14" i="13"/>
  <c r="B14" i="13"/>
  <c r="C13" i="13"/>
  <c r="D13" i="13"/>
  <c r="B13" i="13"/>
  <c r="C7" i="13"/>
  <c r="D7" i="13"/>
  <c r="B7" i="13"/>
  <c r="O51" i="12"/>
  <c r="N51" i="12"/>
  <c r="M51" i="12"/>
  <c r="L51" i="12"/>
  <c r="K51" i="12"/>
  <c r="H43" i="12"/>
  <c r="K39" i="12"/>
  <c r="H39" i="12"/>
  <c r="O39" i="12" s="1"/>
  <c r="G39" i="12"/>
  <c r="F39" i="12"/>
  <c r="M39" i="12" s="1"/>
  <c r="E39" i="12"/>
  <c r="L39" i="12" s="1"/>
  <c r="D39" i="12"/>
  <c r="C39" i="12"/>
  <c r="B39" i="12"/>
  <c r="J39" i="12" s="1"/>
  <c r="N29" i="12"/>
  <c r="L29" i="12"/>
  <c r="H29" i="12"/>
  <c r="G29" i="12"/>
  <c r="O29" i="12" s="1"/>
  <c r="F29" i="12"/>
  <c r="E29" i="12"/>
  <c r="M29" i="12" s="1"/>
  <c r="D29" i="12"/>
  <c r="C29" i="12"/>
  <c r="J29" i="12" s="1"/>
  <c r="B29" i="12"/>
  <c r="O26" i="12"/>
  <c r="N26" i="12"/>
  <c r="M26" i="12"/>
  <c r="L26" i="12"/>
  <c r="K26" i="12"/>
  <c r="O25" i="12"/>
  <c r="N25" i="12"/>
  <c r="M25" i="12"/>
  <c r="L25" i="12"/>
  <c r="K25" i="12"/>
  <c r="O20" i="12"/>
  <c r="M20" i="12"/>
  <c r="L20" i="12"/>
  <c r="K20" i="12"/>
  <c r="H20" i="12"/>
  <c r="G20" i="12"/>
  <c r="G41" i="12" s="1"/>
  <c r="F20" i="12"/>
  <c r="F41" i="12" s="1"/>
  <c r="E20" i="12"/>
  <c r="E41" i="12" s="1"/>
  <c r="D20" i="12"/>
  <c r="D41" i="12" s="1"/>
  <c r="C20" i="12"/>
  <c r="C41" i="12" s="1"/>
  <c r="B20" i="12"/>
  <c r="B41" i="12" s="1"/>
  <c r="B43" i="12" s="1"/>
  <c r="O13" i="12"/>
  <c r="N13" i="12"/>
  <c r="M13" i="12"/>
  <c r="L13" i="12"/>
  <c r="K13" i="12"/>
  <c r="J13" i="12"/>
  <c r="O3" i="12"/>
  <c r="N3" i="12"/>
  <c r="M3" i="12"/>
  <c r="L3" i="12"/>
  <c r="K3" i="12"/>
  <c r="J3" i="12"/>
  <c r="H48" i="11"/>
  <c r="H51" i="11" s="1"/>
  <c r="G48" i="11"/>
  <c r="G51" i="11" s="1"/>
  <c r="F48" i="11"/>
  <c r="F51" i="11" s="1"/>
  <c r="E48" i="11"/>
  <c r="E51" i="11" s="1"/>
  <c r="D48" i="11"/>
  <c r="D51" i="11" s="1"/>
  <c r="C48" i="11"/>
  <c r="C51" i="11" s="1"/>
  <c r="H46" i="11"/>
  <c r="H49" i="11" s="1"/>
  <c r="G46" i="11"/>
  <c r="G49" i="11" s="1"/>
  <c r="F46" i="11"/>
  <c r="F49" i="11" s="1"/>
  <c r="E46" i="11"/>
  <c r="E49" i="11" s="1"/>
  <c r="D46" i="11"/>
  <c r="D49" i="11" s="1"/>
  <c r="C46" i="11"/>
  <c r="C49" i="11" s="1"/>
  <c r="H42" i="11"/>
  <c r="O42" i="11" s="1"/>
  <c r="K40" i="11"/>
  <c r="H40" i="11"/>
  <c r="D40" i="11"/>
  <c r="C40" i="11"/>
  <c r="B40" i="11"/>
  <c r="B41" i="11" s="1"/>
  <c r="H38" i="11"/>
  <c r="G38" i="11"/>
  <c r="G40" i="11" s="1"/>
  <c r="F38" i="11"/>
  <c r="F40" i="11" s="1"/>
  <c r="E38" i="11"/>
  <c r="E40" i="11" s="1"/>
  <c r="D38" i="11"/>
  <c r="C38" i="11"/>
  <c r="B38" i="11"/>
  <c r="O36" i="11"/>
  <c r="N36" i="11"/>
  <c r="M36" i="11"/>
  <c r="L36" i="11"/>
  <c r="K36" i="11"/>
  <c r="J36" i="11"/>
  <c r="O35" i="11"/>
  <c r="N35" i="11"/>
  <c r="M35" i="11"/>
  <c r="L35" i="11"/>
  <c r="K35" i="11"/>
  <c r="J35" i="11"/>
  <c r="O34" i="11"/>
  <c r="N34" i="11"/>
  <c r="M34" i="11"/>
  <c r="L34" i="11"/>
  <c r="K34" i="11"/>
  <c r="O29" i="11"/>
  <c r="H29" i="11"/>
  <c r="H44" i="11" s="1"/>
  <c r="G29" i="11"/>
  <c r="G44" i="11" s="1"/>
  <c r="O28" i="11"/>
  <c r="N28" i="11"/>
  <c r="O26" i="11"/>
  <c r="N26" i="11"/>
  <c r="H26" i="11"/>
  <c r="G26" i="11"/>
  <c r="F26" i="11"/>
  <c r="F29" i="11" s="1"/>
  <c r="E26" i="11"/>
  <c r="L26" i="11" s="1"/>
  <c r="D26" i="11"/>
  <c r="D29" i="11" s="1"/>
  <c r="C26" i="11"/>
  <c r="C29" i="11" s="1"/>
  <c r="B26" i="11"/>
  <c r="B29" i="11" s="1"/>
  <c r="B44" i="11" s="1"/>
  <c r="O20" i="11"/>
  <c r="N20" i="11"/>
  <c r="M20" i="11"/>
  <c r="L20" i="11"/>
  <c r="K20" i="11"/>
  <c r="J20" i="11"/>
  <c r="H17" i="11"/>
  <c r="O17" i="11" s="1"/>
  <c r="G17" i="11"/>
  <c r="N17" i="11" s="1"/>
  <c r="B17" i="11"/>
  <c r="O11" i="11"/>
  <c r="N11" i="11"/>
  <c r="M11" i="11"/>
  <c r="H11" i="11"/>
  <c r="G11" i="11"/>
  <c r="G42" i="11" s="1"/>
  <c r="F11" i="11"/>
  <c r="F17" i="11" s="1"/>
  <c r="E11" i="11"/>
  <c r="E42" i="11" s="1"/>
  <c r="D11" i="11"/>
  <c r="D42" i="11" s="1"/>
  <c r="C11" i="11"/>
  <c r="C42" i="11" s="1"/>
  <c r="B11" i="11"/>
  <c r="B42" i="11" s="1"/>
  <c r="O6" i="11"/>
  <c r="N6" i="11"/>
  <c r="M6" i="11"/>
  <c r="L6" i="11"/>
  <c r="K6" i="11"/>
  <c r="J6" i="11"/>
  <c r="O40" i="10"/>
  <c r="N40" i="10"/>
  <c r="M40" i="10"/>
  <c r="L40" i="10"/>
  <c r="K40" i="10"/>
  <c r="J40" i="10"/>
  <c r="O39" i="10"/>
  <c r="N39" i="10"/>
  <c r="M39" i="10"/>
  <c r="L39" i="10"/>
  <c r="K39" i="10"/>
  <c r="J39" i="10"/>
  <c r="H24" i="10"/>
  <c r="O24" i="10" s="1"/>
  <c r="G24" i="10"/>
  <c r="N24" i="10" s="1"/>
  <c r="F24" i="10"/>
  <c r="M24" i="10" s="1"/>
  <c r="E24" i="10"/>
  <c r="L24" i="10" s="1"/>
  <c r="D24" i="10"/>
  <c r="K24" i="10" s="1"/>
  <c r="C24" i="10"/>
  <c r="J24" i="10" s="1"/>
  <c r="H23" i="10"/>
  <c r="O23" i="10" s="1"/>
  <c r="G23" i="10"/>
  <c r="N23" i="10" s="1"/>
  <c r="F23" i="10"/>
  <c r="M23" i="10" s="1"/>
  <c r="E23" i="10"/>
  <c r="L23" i="10" s="1"/>
  <c r="D23" i="10"/>
  <c r="K23" i="10" s="1"/>
  <c r="C23" i="10"/>
  <c r="J23" i="10" s="1"/>
  <c r="M22" i="10"/>
  <c r="L22" i="10"/>
  <c r="J22" i="10"/>
  <c r="H22" i="10"/>
  <c r="O22" i="10" s="1"/>
  <c r="G22" i="10"/>
  <c r="N22" i="10" s="1"/>
  <c r="F22" i="10"/>
  <c r="E22" i="10"/>
  <c r="D22" i="10"/>
  <c r="C22" i="10"/>
  <c r="K22" i="10" s="1"/>
  <c r="B22" i="10"/>
  <c r="O21" i="10"/>
  <c r="J21" i="10"/>
  <c r="H21" i="10"/>
  <c r="G21" i="10"/>
  <c r="N21" i="10" s="1"/>
  <c r="F21" i="10"/>
  <c r="M21" i="10" s="1"/>
  <c r="E21" i="10"/>
  <c r="L21" i="10" s="1"/>
  <c r="D21" i="10"/>
  <c r="K21" i="10" s="1"/>
  <c r="C21" i="10"/>
  <c r="B21" i="10"/>
  <c r="O20" i="10"/>
  <c r="N20" i="10"/>
  <c r="L20" i="10"/>
  <c r="H20" i="10"/>
  <c r="G20" i="10"/>
  <c r="F20" i="10"/>
  <c r="E20" i="10"/>
  <c r="M20" i="10" s="1"/>
  <c r="D20" i="10"/>
  <c r="K20" i="10" s="1"/>
  <c r="C20" i="10"/>
  <c r="J20" i="10" s="1"/>
  <c r="B20" i="10"/>
  <c r="H19" i="10"/>
  <c r="O19" i="10" s="1"/>
  <c r="G19" i="10"/>
  <c r="N19" i="10" s="1"/>
  <c r="F19" i="10"/>
  <c r="M19" i="10" s="1"/>
  <c r="E19" i="10"/>
  <c r="L19" i="10" s="1"/>
  <c r="D19" i="10"/>
  <c r="K19" i="10" s="1"/>
  <c r="C19" i="10"/>
  <c r="O17" i="10"/>
  <c r="N17" i="10"/>
  <c r="M17" i="10"/>
  <c r="L17" i="10"/>
  <c r="K17" i="10"/>
  <c r="J17" i="10"/>
  <c r="O15" i="10"/>
  <c r="N15" i="10"/>
  <c r="M15" i="10"/>
  <c r="L15" i="10"/>
  <c r="K15" i="10"/>
  <c r="J15" i="10"/>
  <c r="O14" i="10"/>
  <c r="N14" i="10"/>
  <c r="M14" i="10"/>
  <c r="L14" i="10"/>
  <c r="K14" i="10"/>
  <c r="J14" i="10"/>
  <c r="O13" i="10"/>
  <c r="N13" i="10"/>
  <c r="M13" i="10"/>
  <c r="L13" i="10"/>
  <c r="K13" i="10"/>
  <c r="J13" i="10"/>
  <c r="O12" i="10"/>
  <c r="N12" i="10"/>
  <c r="M12" i="10"/>
  <c r="L12" i="10"/>
  <c r="K12" i="10"/>
  <c r="J12" i="10"/>
  <c r="O4" i="10"/>
  <c r="N4" i="10"/>
  <c r="M4" i="10"/>
  <c r="L4" i="10"/>
  <c r="K4" i="10"/>
  <c r="J4" i="10"/>
  <c r="O2" i="10"/>
  <c r="N2" i="10"/>
  <c r="M2" i="10"/>
  <c r="L2" i="10"/>
  <c r="K2" i="10"/>
  <c r="J2" i="10"/>
  <c r="C27" i="9"/>
  <c r="C14" i="9"/>
  <c r="K4" i="8"/>
  <c r="K9" i="8"/>
  <c r="K14" i="8"/>
  <c r="L14" i="8"/>
  <c r="M14" i="8"/>
  <c r="N14" i="8"/>
  <c r="L9" i="8"/>
  <c r="M9" i="8"/>
  <c r="L4" i="8"/>
  <c r="M4" i="8"/>
  <c r="O14" i="8"/>
  <c r="O9" i="8"/>
  <c r="N9" i="8"/>
  <c r="O4" i="8"/>
  <c r="N4" i="8"/>
  <c r="B92" i="8"/>
  <c r="C92" i="8"/>
  <c r="B86" i="8"/>
  <c r="C86" i="8"/>
  <c r="B81" i="8"/>
  <c r="C81" i="8"/>
  <c r="C72" i="8"/>
  <c r="B72" i="8"/>
  <c r="D72" i="8"/>
  <c r="B64" i="8"/>
  <c r="C64" i="8"/>
  <c r="C27" i="8"/>
  <c r="B27" i="8"/>
  <c r="D27" i="8"/>
  <c r="C23" i="8"/>
  <c r="B23" i="8"/>
  <c r="D23" i="8"/>
  <c r="B56" i="8"/>
  <c r="B58" i="8" s="1"/>
  <c r="C56" i="8"/>
  <c r="C58" i="8" s="1"/>
  <c r="K41" i="12" l="1"/>
  <c r="D43" i="12"/>
  <c r="M41" i="12"/>
  <c r="F43" i="12"/>
  <c r="G43" i="12"/>
  <c r="O41" i="12"/>
  <c r="N41" i="12"/>
  <c r="C43" i="12"/>
  <c r="J43" i="12" s="1"/>
  <c r="J41" i="12"/>
  <c r="L41" i="12"/>
  <c r="E43" i="12"/>
  <c r="L43" i="12" s="1"/>
  <c r="J20" i="12"/>
  <c r="K29" i="12"/>
  <c r="N39" i="12"/>
  <c r="N20" i="12"/>
  <c r="M51" i="11"/>
  <c r="K49" i="11"/>
  <c r="L49" i="11"/>
  <c r="N51" i="11"/>
  <c r="K51" i="11"/>
  <c r="F41" i="11"/>
  <c r="M40" i="11"/>
  <c r="F44" i="11"/>
  <c r="N29" i="11"/>
  <c r="N40" i="11"/>
  <c r="G41" i="11"/>
  <c r="N41" i="11" s="1"/>
  <c r="O51" i="11"/>
  <c r="N49" i="11"/>
  <c r="J29" i="11"/>
  <c r="C44" i="11"/>
  <c r="J44" i="11" s="1"/>
  <c r="C41" i="11"/>
  <c r="J41" i="11" s="1"/>
  <c r="O40" i="11"/>
  <c r="O49" i="11"/>
  <c r="N44" i="11"/>
  <c r="O44" i="11"/>
  <c r="J42" i="11"/>
  <c r="K42" i="11"/>
  <c r="M49" i="11"/>
  <c r="L42" i="11"/>
  <c r="K29" i="11"/>
  <c r="D44" i="11"/>
  <c r="K44" i="11" s="1"/>
  <c r="D41" i="11"/>
  <c r="L40" i="11"/>
  <c r="L51" i="11"/>
  <c r="M26" i="11"/>
  <c r="E29" i="11"/>
  <c r="F42" i="11"/>
  <c r="M42" i="11" s="1"/>
  <c r="J40" i="11"/>
  <c r="C17" i="11"/>
  <c r="J17" i="11" s="1"/>
  <c r="J11" i="11"/>
  <c r="D17" i="11"/>
  <c r="K17" i="11" s="1"/>
  <c r="J26" i="11"/>
  <c r="H41" i="11"/>
  <c r="K11" i="11"/>
  <c r="E17" i="11"/>
  <c r="L17" i="11" s="1"/>
  <c r="K26" i="11"/>
  <c r="L11" i="11"/>
  <c r="O43" i="12" l="1"/>
  <c r="N43" i="12"/>
  <c r="M43" i="12"/>
  <c r="K43" i="12"/>
  <c r="L29" i="11"/>
  <c r="E44" i="11"/>
  <c r="L44" i="11" s="1"/>
  <c r="O41" i="11"/>
  <c r="M44" i="11"/>
  <c r="E41" i="11"/>
  <c r="L41" i="11" s="1"/>
  <c r="M29" i="11"/>
  <c r="M17" i="11"/>
  <c r="N42" i="11"/>
  <c r="K41" i="11"/>
  <c r="M41" i="11" l="1"/>
</calcChain>
</file>

<file path=xl/sharedStrings.xml><?xml version="1.0" encoding="utf-8"?>
<sst xmlns="http://schemas.openxmlformats.org/spreadsheetml/2006/main" count="405" uniqueCount="286">
  <si>
    <t>ASSETS</t>
  </si>
  <si>
    <t>Total current assets</t>
  </si>
  <si>
    <t>Total assets</t>
  </si>
  <si>
    <t>LIABILITIES AND EQUITY</t>
  </si>
  <si>
    <t>Total current liabilities</t>
  </si>
  <si>
    <t>Deferred tax liability and other long-term liabilities</t>
  </si>
  <si>
    <t>Equity:</t>
  </si>
  <si>
    <t>Total equity</t>
  </si>
  <si>
    <t>Total liabilities and equity</t>
  </si>
  <si>
    <t>2015-2016</t>
    <phoneticPr fontId="1" type="noConversion"/>
  </si>
  <si>
    <t>2016-2017</t>
    <phoneticPr fontId="1" type="noConversion"/>
  </si>
  <si>
    <t>2017-2018</t>
    <phoneticPr fontId="1" type="noConversion"/>
  </si>
  <si>
    <t>2018-2019</t>
    <phoneticPr fontId="1" type="noConversion"/>
  </si>
  <si>
    <t>2019-2020</t>
    <phoneticPr fontId="1" type="noConversion"/>
  </si>
  <si>
    <t>2020-2021</t>
    <phoneticPr fontId="1" type="noConversion"/>
  </si>
  <si>
    <t>增長率</t>
    <phoneticPr fontId="1" type="noConversion"/>
  </si>
  <si>
    <t>歷年趨勢</t>
    <phoneticPr fontId="1" type="noConversion"/>
  </si>
  <si>
    <t>* 資本： 看保留盈餘</t>
    <phoneticPr fontId="1" type="noConversion"/>
  </si>
  <si>
    <t>* 資產： 掌握流動資產與非流動資產細項, 掌握產業特徵</t>
    <phoneticPr fontId="1" type="noConversion"/>
  </si>
  <si>
    <t>重點關注項目, 主要與現金流有關：</t>
    <phoneticPr fontId="1" type="noConversion"/>
  </si>
  <si>
    <t>* 負債： 區分流動負債與非流動負債, 區分有息與無息負債</t>
    <phoneticPr fontId="1" type="noConversion"/>
  </si>
  <si>
    <t>Operating expenses:</t>
  </si>
  <si>
    <t>Net income</t>
  </si>
  <si>
    <t>Net income per share:</t>
  </si>
  <si>
    <t>Basic</t>
  </si>
  <si>
    <t>3.55 </t>
  </si>
  <si>
    <t>Diluted</t>
  </si>
  <si>
    <t>3.52 </t>
  </si>
  <si>
    <t>Weighted average shares:</t>
  </si>
  <si>
    <t>1,174 </t>
  </si>
  <si>
    <t>1,186 </t>
  </si>
  <si>
    <t>Other comprehensive income (loss), net of reclassification adjustments:</t>
  </si>
  <si>
    <t>Foreign currency translation adjustments (“CTA”)</t>
  </si>
  <si>
    <t>Net investment hedge CTA gain (loss)</t>
  </si>
  <si>
    <t>— </t>
  </si>
  <si>
    <t>Unrealized gains (losses) on cash flow hedges, net</t>
  </si>
  <si>
    <t>Tax (expense) benefit on unrealized gains (losses) on cash flow hedges, net</t>
  </si>
  <si>
    <t>Unrealized (losses) gains on investments, net</t>
  </si>
  <si>
    <t>Tax benefit (expense) on unrealized (losses) gains on investments, net</t>
  </si>
  <si>
    <t>Other comprehensive income (loss), net of tax</t>
  </si>
  <si>
    <t>Comprehensive income</t>
  </si>
  <si>
    <t>—</t>
  </si>
  <si>
    <t>銷售毛利率</t>
    <phoneticPr fontId="1" type="noConversion"/>
  </si>
  <si>
    <t>銷貨報酬率</t>
    <phoneticPr fontId="1" type="noConversion"/>
  </si>
  <si>
    <t>ROA</t>
    <phoneticPr fontId="1" type="noConversion"/>
  </si>
  <si>
    <t>ROE</t>
    <phoneticPr fontId="1" type="noConversion"/>
  </si>
  <si>
    <t>銷貨增長率</t>
    <phoneticPr fontId="1" type="noConversion"/>
  </si>
  <si>
    <t>企業價值：</t>
    <phoneticPr fontId="1" type="noConversion"/>
  </si>
  <si>
    <t>營業利潤增長率</t>
    <phoneticPr fontId="1" type="noConversion"/>
  </si>
  <si>
    <t>淨收入增長率</t>
    <phoneticPr fontId="1" type="noConversion"/>
  </si>
  <si>
    <t>Net income (淨收入)</t>
    <phoneticPr fontId="1" type="noConversion"/>
  </si>
  <si>
    <t>Total operating expenses (銷貨成本)</t>
    <phoneticPr fontId="1" type="noConversion"/>
  </si>
  <si>
    <r>
      <t xml:space="preserve">Income tax (benefit) expense  </t>
    </r>
    <r>
      <rPr>
        <sz val="18"/>
        <color rgb="FF000000"/>
        <rFont val="PMingLiU"/>
        <family val="1"/>
        <charset val="136"/>
      </rPr>
      <t>所得稅</t>
    </r>
    <r>
      <rPr>
        <sz val="18"/>
        <color rgb="FF000000"/>
        <rFont val="Times New Roman"/>
        <family val="1"/>
      </rPr>
      <t>(利益)</t>
    </r>
    <r>
      <rPr>
        <sz val="18"/>
        <color rgb="FF000000"/>
        <rFont val="PMingLiU"/>
        <family val="1"/>
        <charset val="136"/>
      </rPr>
      <t>支出</t>
    </r>
    <phoneticPr fontId="1" type="noConversion"/>
  </si>
  <si>
    <r>
      <rPr>
        <b/>
        <sz val="18"/>
        <color theme="1"/>
        <rFont val="Cambria"/>
        <family val="1"/>
      </rPr>
      <t>Income before income taxes (稅前利潤</t>
    </r>
    <r>
      <rPr>
        <b/>
        <sz val="18"/>
        <color theme="1"/>
        <rFont val="PMingLiU"/>
        <family val="1"/>
        <charset val="136"/>
      </rPr>
      <t>)</t>
    </r>
    <phoneticPr fontId="1" type="noConversion"/>
  </si>
  <si>
    <r>
      <rPr>
        <b/>
        <sz val="18"/>
        <color theme="1"/>
        <rFont val="Cambria"/>
        <family val="1"/>
      </rPr>
      <t>Operating income (營業利潤</t>
    </r>
    <r>
      <rPr>
        <b/>
        <sz val="18"/>
        <color theme="1"/>
        <rFont val="PMingLiU"/>
        <family val="1"/>
        <charset val="136"/>
      </rPr>
      <t>)</t>
    </r>
    <phoneticPr fontId="1" type="noConversion"/>
  </si>
  <si>
    <t>營業利益率</t>
    <phoneticPr fontId="1" type="noConversion"/>
  </si>
  <si>
    <t>*  成長性： 企業未來收益如何</t>
    <phoneticPr fontId="1" type="noConversion"/>
  </si>
  <si>
    <t>*  分析收益性工具: 企業價值</t>
    <phoneticPr fontId="1" type="noConversion"/>
  </si>
  <si>
    <t>*  分析成長性工具: 企業成長</t>
    <phoneticPr fontId="1" type="noConversion"/>
  </si>
  <si>
    <t>*  收益性: 了解企業賺了多少錢</t>
    <phoneticPr fontId="1" type="noConversion"/>
  </si>
  <si>
    <t>*  順序：淨收入  -&gt;  營業利潤   -&gt;  銷售額</t>
    <phoneticPr fontId="1" type="noConversion"/>
  </si>
  <si>
    <t>Cash flows from operating activities:</t>
  </si>
  <si>
    <t>Other</t>
  </si>
  <si>
    <t>Changes in assets and liabilities:</t>
  </si>
  <si>
    <t>Effect of exchange rate changes on cash, cash equivalents, and restricted cash</t>
  </si>
  <si>
    <t>Supplemental cash flow disclosures:</t>
    <phoneticPr fontId="1" type="noConversion"/>
  </si>
  <si>
    <t>Cash paid for interest</t>
    <phoneticPr fontId="1" type="noConversion"/>
  </si>
  <si>
    <t>Cash paid for income taxes, net</t>
    <phoneticPr fontId="1" type="noConversion"/>
  </si>
  <si>
    <t>Cash and cash equivalents</t>
    <phoneticPr fontId="1" type="noConversion"/>
  </si>
  <si>
    <t>Short-term and long-term investments</t>
    <phoneticPr fontId="1" type="noConversion"/>
  </si>
  <si>
    <t>Funds receivable and customer accounts</t>
    <phoneticPr fontId="1" type="noConversion"/>
  </si>
  <si>
    <t>Total cash, cash equivalents, and restricted cash shown in the consolidated statements of cash flows</t>
    <phoneticPr fontId="1" type="noConversion"/>
  </si>
  <si>
    <t>Cash, cash equivalents, and restricted cash at beginning of period</t>
    <phoneticPr fontId="1" type="noConversion"/>
  </si>
  <si>
    <r>
      <rPr>
        <sz val="18"/>
        <color rgb="FF000000"/>
        <rFont val="PMingLiU"/>
        <family val="1"/>
        <charset val="136"/>
      </rPr>
      <t>另一角度詮釋現金流at end of period</t>
    </r>
    <r>
      <rPr>
        <sz val="18"/>
        <color rgb="FF000000"/>
        <rFont val="Times New Roman"/>
        <family val="1"/>
      </rPr>
      <t>:</t>
    </r>
    <phoneticPr fontId="1" type="noConversion"/>
  </si>
  <si>
    <t>企業成長</t>
    <phoneticPr fontId="1" type="noConversion"/>
  </si>
  <si>
    <r>
      <rPr>
        <b/>
        <sz val="18"/>
        <color theme="1"/>
        <rFont val="Cambria"/>
        <family val="1"/>
      </rPr>
      <t>Net revenues (</t>
    </r>
    <r>
      <rPr>
        <b/>
        <sz val="18"/>
        <color theme="1"/>
        <rFont val="PMingLiU"/>
        <family val="1"/>
        <charset val="136"/>
      </rPr>
      <t>銷售額)</t>
    </r>
    <phoneticPr fontId="1" type="noConversion"/>
  </si>
  <si>
    <t>流動比率 (流動資產/ 流動負債)</t>
    <phoneticPr fontId="1" type="noConversion"/>
  </si>
  <si>
    <t>速動比率  (速動資產/流動負債)</t>
    <phoneticPr fontId="1" type="noConversion"/>
  </si>
  <si>
    <t>資產負債率  (負債/股東權益)</t>
    <phoneticPr fontId="1" type="noConversion"/>
  </si>
  <si>
    <t>債務依存度  ( (長短期貸款+ 公司債) / 資產)</t>
    <phoneticPr fontId="1" type="noConversion"/>
  </si>
  <si>
    <t>Current assets:</t>
  </si>
  <si>
    <t>Commitments and contingencies (Note 13)</t>
  </si>
  <si>
    <t>Total PayPal stockholders’ equity</t>
  </si>
  <si>
    <t>Noncontrolling interest</t>
  </si>
  <si>
    <t>應收帳款週轉率  (銷售額/ 應收帳款平均)</t>
    <phoneticPr fontId="1" type="noConversion"/>
  </si>
  <si>
    <t>存貨資產週轉率  (銷貨成本/ 存貨資產平均)</t>
    <phoneticPr fontId="1" type="noConversion"/>
  </si>
  <si>
    <t>應付帳款週轉率  (購貨額/ 應付帳款平均)</t>
    <phoneticPr fontId="1" type="noConversion"/>
  </si>
  <si>
    <t>應收帳款迴轉天數</t>
    <phoneticPr fontId="1" type="noConversion"/>
  </si>
  <si>
    <t>存貨資產迴轉天數</t>
    <phoneticPr fontId="1" type="noConversion"/>
  </si>
  <si>
    <t>應付帳款迴轉天數</t>
    <phoneticPr fontId="1" type="noConversion"/>
  </si>
  <si>
    <t>Adjustments :</t>
    <phoneticPr fontId="1" type="noConversion"/>
  </si>
  <si>
    <r>
      <t>Changes in principal loans receivable, net  (</t>
    </r>
    <r>
      <rPr>
        <sz val="18"/>
        <color rgb="FF000000"/>
        <rFont val="細明體"/>
        <family val="3"/>
        <charset val="136"/>
      </rPr>
      <t>應收貸款本金變動</t>
    </r>
    <r>
      <rPr>
        <sz val="18"/>
        <color rgb="FF000000"/>
        <rFont val="Times New Roman"/>
        <family val="1"/>
      </rPr>
      <t>)</t>
    </r>
    <phoneticPr fontId="1" type="noConversion"/>
  </si>
  <si>
    <r>
      <t>Changes in loans and interest receivable held for sale, net  (</t>
    </r>
    <r>
      <rPr>
        <sz val="18"/>
        <color rgb="FF000000"/>
        <rFont val="細明體"/>
        <family val="3"/>
        <charset val="136"/>
      </rPr>
      <t>持有待售的貸款和應收利息變動</t>
    </r>
    <r>
      <rPr>
        <sz val="18"/>
        <color rgb="FF000000"/>
        <rFont val="Times New Roman"/>
        <family val="1"/>
      </rPr>
      <t>)</t>
    </r>
    <phoneticPr fontId="1" type="noConversion"/>
  </si>
  <si>
    <t>Acquisitions, net of cash and restricted cash acquired (收購)</t>
    <phoneticPr fontId="1" type="noConversion"/>
  </si>
  <si>
    <t>Purchases of investments  (購買投資標的)</t>
    <phoneticPr fontId="1" type="noConversion"/>
  </si>
  <si>
    <t>Maturities and sales of investments (賣掉已到期跟已銷售的投資標的)</t>
    <phoneticPr fontId="1" type="noConversion"/>
  </si>
  <si>
    <t>Cash flows from financing activities: 籌資, 財務現金流</t>
    <phoneticPr fontId="1" type="noConversion"/>
  </si>
  <si>
    <t>Purchases of treasury stock (購買庫藏股)</t>
    <phoneticPr fontId="1" type="noConversion"/>
  </si>
  <si>
    <t>Proceeds from issuance of common stock (發行普通股的收益)</t>
    <phoneticPr fontId="1" type="noConversion"/>
  </si>
  <si>
    <t>Tax withholdings related to net share settlements of equity awards (預扣稅款與股權獎勵)</t>
    <phoneticPr fontId="1" type="noConversion"/>
  </si>
  <si>
    <t>Excess tax benefits from stock-based compensation</t>
    <phoneticPr fontId="1" type="noConversion"/>
  </si>
  <si>
    <t>Repayments under financing arrangements    (融資安排: 清還債務)</t>
    <phoneticPr fontId="1" type="noConversion"/>
  </si>
  <si>
    <r>
      <t xml:space="preserve">Net cash (used in) provided by financing activities    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淨籌資</t>
    </r>
    <r>
      <rPr>
        <b/>
        <sz val="18"/>
        <color rgb="FF000000"/>
        <rFont val="Times New Roman"/>
        <family val="1"/>
      </rPr>
      <t xml:space="preserve"> </t>
    </r>
    <r>
      <rPr>
        <b/>
        <sz val="18"/>
        <color rgb="FF000000"/>
        <rFont val="MingLiU"/>
        <family val="1"/>
        <charset val="136"/>
      </rPr>
      <t>財務現金流</t>
    </r>
    <phoneticPr fontId="1" type="noConversion"/>
  </si>
  <si>
    <r>
      <t xml:space="preserve">Cash, cash equivalents, and restricted cash at end of period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累積現金流</t>
    </r>
    <phoneticPr fontId="1" type="noConversion"/>
  </si>
  <si>
    <r>
      <t xml:space="preserve">Net cash used in investing activities                                                                                                                    </t>
    </r>
    <r>
      <rPr>
        <b/>
        <sz val="18"/>
        <color rgb="FF000000"/>
        <rFont val="PMingLiU"/>
        <family val="1"/>
        <charset val="136"/>
      </rPr>
      <t>淨投資現金流</t>
    </r>
    <phoneticPr fontId="1" type="noConversion"/>
  </si>
  <si>
    <r>
      <t xml:space="preserve">Net cash provided by operating activities                               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淨營運現金流</t>
    </r>
    <phoneticPr fontId="1" type="noConversion"/>
  </si>
  <si>
    <t>Other financing activities</t>
    <phoneticPr fontId="1" type="noConversion"/>
  </si>
  <si>
    <t>Funds receivable  (五日內需收回的資金)</t>
    <phoneticPr fontId="1" type="noConversion"/>
  </si>
  <si>
    <r>
      <t>Funds payable and amounts due to customers  (  五日內需償還的資金)</t>
    </r>
    <r>
      <rPr>
        <sz val="12"/>
        <color theme="1"/>
        <rFont val="新細明體"/>
        <family val="2"/>
        <charset val="136"/>
        <scheme val="minor"/>
      </rPr>
      <t/>
    </r>
    <phoneticPr fontId="1" type="noConversion"/>
  </si>
  <si>
    <t>Current liabilities:</t>
    <phoneticPr fontId="1" type="noConversion"/>
  </si>
  <si>
    <t>Accounts payable (應付帳款)</t>
    <phoneticPr fontId="1" type="noConversion"/>
  </si>
  <si>
    <t>Notes payable ( 應付票據)</t>
    <phoneticPr fontId="1" type="noConversion"/>
  </si>
  <si>
    <t>Other assets  (其他資產)</t>
    <phoneticPr fontId="1" type="noConversion"/>
  </si>
  <si>
    <t>Intangible assets, net   (無形資產)</t>
    <phoneticPr fontId="1" type="noConversion"/>
  </si>
  <si>
    <r>
      <t>Property and equipment, net  (</t>
    </r>
    <r>
      <rPr>
        <sz val="18"/>
        <color rgb="FF000000"/>
        <rFont val="PMingLiU"/>
        <family val="1"/>
        <charset val="136"/>
      </rPr>
      <t>不動產、廠房及設備</t>
    </r>
    <r>
      <rPr>
        <sz val="18"/>
        <color rgb="FF000000"/>
        <rFont val="Times New Roman"/>
        <family val="1"/>
      </rPr>
      <t>)</t>
    </r>
    <phoneticPr fontId="1" type="noConversion"/>
  </si>
  <si>
    <t>Goodwill  (商譽)</t>
    <phoneticPr fontId="1" type="noConversion"/>
  </si>
  <si>
    <t>Long-term investments.  (長期投資)</t>
    <phoneticPr fontId="1" type="noConversion"/>
  </si>
  <si>
    <t>Prepaid expenses and other current assets. (預付款)</t>
    <phoneticPr fontId="1" type="noConversion"/>
  </si>
  <si>
    <t>Cash and cash equivalents. (現金與現金等價物)</t>
    <phoneticPr fontId="1" type="noConversion"/>
  </si>
  <si>
    <t>Accounts receivable, net (應收帳款)</t>
    <phoneticPr fontId="1" type="noConversion"/>
  </si>
  <si>
    <t>Short-term debt  (短期借款)</t>
    <phoneticPr fontId="1" type="noConversion"/>
  </si>
  <si>
    <t>Income taxes payable (應付稅收)</t>
    <phoneticPr fontId="1" type="noConversion"/>
  </si>
  <si>
    <r>
      <t>Accrued expenses and other current liabilities. (</t>
    </r>
    <r>
      <rPr>
        <sz val="18"/>
        <color rgb="FF000000"/>
        <rFont val="PMingLiU"/>
        <family val="1"/>
        <charset val="136"/>
      </rPr>
      <t>應計費用與其他短期負債 含一些應付的合約、利息、工資等費用</t>
    </r>
    <r>
      <rPr>
        <sz val="18"/>
        <color rgb="FF000000"/>
        <rFont val="Times New Roman"/>
        <family val="1"/>
      </rPr>
      <t>)</t>
    </r>
    <phoneticPr fontId="1" type="noConversion"/>
  </si>
  <si>
    <t xml:space="preserve">Common stock, $0.0001 par value (普通股) </t>
    <phoneticPr fontId="1" type="noConversion"/>
  </si>
  <si>
    <t xml:space="preserve">Preferred stock, $0.0001 par value (優先股) </t>
    <phoneticPr fontId="1" type="noConversion"/>
  </si>
  <si>
    <t xml:space="preserve">Treasury stock. (庫藏股) </t>
    <phoneticPr fontId="1" type="noConversion"/>
  </si>
  <si>
    <t xml:space="preserve">Additional paid-in-capital (資本公積 APIC) </t>
    <phoneticPr fontId="1" type="noConversion"/>
  </si>
  <si>
    <t xml:space="preserve">Retained earnings (保留盈餘) </t>
    <phoneticPr fontId="1" type="noConversion"/>
  </si>
  <si>
    <r>
      <t>Accumulated other comprehensive income (loss)  (</t>
    </r>
    <r>
      <rPr>
        <sz val="18"/>
        <color rgb="FF000000"/>
        <rFont val="PMingLiU"/>
        <family val="1"/>
        <charset val="136"/>
      </rPr>
      <t>其他累計綜合收入或損失</t>
    </r>
    <r>
      <rPr>
        <sz val="18"/>
        <color rgb="FF000000"/>
        <rFont val="Times New Roman"/>
        <family val="1"/>
      </rPr>
      <t xml:space="preserve">) </t>
    </r>
    <phoneticPr fontId="1" type="noConversion"/>
  </si>
  <si>
    <r>
      <t>Loans and interest receivable, net of allowances (</t>
    </r>
    <r>
      <rPr>
        <sz val="18"/>
        <color rgb="FF000000"/>
        <rFont val="PMingLiU"/>
        <family val="1"/>
        <charset val="136"/>
      </rPr>
      <t>應收借款與利息扣除借抵</t>
    </r>
    <r>
      <rPr>
        <sz val="18"/>
        <color rgb="FF000000"/>
        <rFont val="Times New Roman"/>
        <family val="1"/>
      </rPr>
      <t>)</t>
    </r>
    <phoneticPr fontId="1" type="noConversion"/>
  </si>
  <si>
    <t>Loans and interest receivable, held for sale (應收借款與利息 待出售)</t>
    <phoneticPr fontId="1" type="noConversion"/>
  </si>
  <si>
    <t>Transaction expense  (交易費用)</t>
    <phoneticPr fontId="1" type="noConversion"/>
  </si>
  <si>
    <t>Transaction and credit losses  (交易與信貸損失)</t>
    <phoneticPr fontId="1" type="noConversion"/>
  </si>
  <si>
    <t>Customer support and operations  (客戶支援與營運)</t>
    <phoneticPr fontId="1" type="noConversion"/>
  </si>
  <si>
    <r>
      <t>Sales and marketing  (業務與</t>
    </r>
    <r>
      <rPr>
        <sz val="18"/>
        <color rgb="FF000000"/>
        <rFont val="PMingLiU"/>
        <family val="1"/>
        <charset val="136"/>
      </rPr>
      <t>公關費</t>
    </r>
    <r>
      <rPr>
        <sz val="18"/>
        <color rgb="FF000000"/>
        <rFont val="Times New Roman"/>
        <family val="1"/>
      </rPr>
      <t>)</t>
    </r>
    <phoneticPr fontId="1" type="noConversion"/>
  </si>
  <si>
    <t>Technology and development  (科技與研發)</t>
    <phoneticPr fontId="1" type="noConversion"/>
  </si>
  <si>
    <t>General and administrative  (一般行政費用)</t>
    <phoneticPr fontId="1" type="noConversion"/>
  </si>
  <si>
    <t>Depreciation and amortization  (折舊與攤銷)</t>
    <phoneticPr fontId="1" type="noConversion"/>
  </si>
  <si>
    <t>Restructuring and other charges  (其他費用)</t>
    <phoneticPr fontId="1" type="noConversion"/>
  </si>
  <si>
    <t>Stock-based compensation (股票補償)</t>
    <phoneticPr fontId="1" type="noConversion"/>
  </si>
  <si>
    <t>Deferred income taxes  (遞延稅)</t>
    <phoneticPr fontId="1" type="noConversion"/>
  </si>
  <si>
    <t>Net gains on strategic investments (策略投資)</t>
    <phoneticPr fontId="1" type="noConversion"/>
  </si>
  <si>
    <r>
      <t>Cost basis adjustments to loans and interest receivable held for sale (</t>
    </r>
    <r>
      <rPr>
        <sz val="18"/>
        <color rgb="FF000000"/>
        <rFont val="PMingLiU"/>
        <family val="1"/>
        <charset val="136"/>
      </rPr>
      <t>待售給Synchrony  銀行的一些利息與貸款調整</t>
    </r>
    <r>
      <rPr>
        <sz val="18"/>
        <color rgb="FF000000"/>
        <rFont val="Times New Roman"/>
        <family val="1"/>
      </rPr>
      <t>)</t>
    </r>
    <phoneticPr fontId="1" type="noConversion"/>
  </si>
  <si>
    <t>Accounts receivable  (應收帳款)</t>
    <phoneticPr fontId="1" type="noConversion"/>
  </si>
  <si>
    <r>
      <t>Purchases of property and equipment  (購買不動產設備相關)</t>
    </r>
    <r>
      <rPr>
        <sz val="12"/>
        <color theme="1"/>
        <rFont val="新細明體"/>
        <family val="2"/>
        <charset val="136"/>
        <scheme val="minor"/>
      </rPr>
      <t/>
    </r>
    <phoneticPr fontId="1" type="noConversion"/>
  </si>
  <si>
    <t>Proceeds from sales of property and equipment  (變賣不動產設備相關)</t>
    <phoneticPr fontId="1" type="noConversion"/>
  </si>
  <si>
    <t>Other current assets and non-current assets  (其他流動資產與非流動資產)</t>
    <phoneticPr fontId="1" type="noConversion"/>
  </si>
  <si>
    <t>Income taxes payable  (應付稅收)</t>
    <phoneticPr fontId="1" type="noConversion"/>
  </si>
  <si>
    <t>Other current liabilities and non-current liabilities (其他流動負債與非流動負債)</t>
    <phoneticPr fontId="1" type="noConversion"/>
  </si>
  <si>
    <t>Transaction loss allowance for cash losses, net  (用現金折抵的交易損失)</t>
    <phoneticPr fontId="1" type="noConversion"/>
  </si>
  <si>
    <t>Long-term debt</t>
    <phoneticPr fontId="1" type="noConversion"/>
  </si>
  <si>
    <t>Total liabilities</t>
    <phoneticPr fontId="1" type="noConversion"/>
  </si>
  <si>
    <r>
      <t>Borrowings under financing arrangements  (</t>
    </r>
    <r>
      <rPr>
        <sz val="18"/>
        <color rgb="FF000000"/>
        <rFont val="PMingLiU"/>
        <family val="1"/>
        <charset val="136"/>
      </rPr>
      <t>融資安排: 跟券商借錢</t>
    </r>
    <r>
      <rPr>
        <sz val="18"/>
        <color rgb="FF000000"/>
        <rFont val="Times New Roman"/>
        <family val="1"/>
      </rPr>
      <t>)</t>
    </r>
    <phoneticPr fontId="1" type="noConversion"/>
  </si>
  <si>
    <r>
      <t>Short-term investments (</t>
    </r>
    <r>
      <rPr>
        <sz val="18"/>
        <color rgb="FF000000"/>
        <rFont val="PMingLiU"/>
        <family val="1"/>
        <charset val="136"/>
      </rPr>
      <t>短期投資</t>
    </r>
    <r>
      <rPr>
        <sz val="18"/>
        <color rgb="FF000000"/>
        <rFont val="Times New Roman"/>
        <family val="1"/>
      </rPr>
      <t>)</t>
    </r>
    <phoneticPr fontId="1" type="noConversion"/>
  </si>
  <si>
    <r>
      <t>Funds receivable and customer accounts (</t>
    </r>
    <r>
      <rPr>
        <sz val="18"/>
        <color rgb="FF000000"/>
        <rFont val="PMingLiU"/>
        <family val="1"/>
        <charset val="136"/>
      </rPr>
      <t>客戶各類存款帳戶和貸款帳戶</t>
    </r>
    <r>
      <rPr>
        <sz val="18"/>
        <color rgb="FF000000"/>
        <rFont val="Times New Roman"/>
        <family val="1"/>
      </rPr>
      <t>)</t>
    </r>
    <phoneticPr fontId="1" type="noConversion"/>
  </si>
  <si>
    <r>
      <t>Funds payable and amounts due to customers (</t>
    </r>
    <r>
      <rPr>
        <sz val="18"/>
        <color rgb="FF000000"/>
        <rFont val="PMingLiU"/>
        <family val="1"/>
        <charset val="136"/>
      </rPr>
      <t>客戶提款</t>
    </r>
    <r>
      <rPr>
        <sz val="18"/>
        <color rgb="FF000000"/>
        <rFont val="Times New Roman"/>
        <family val="1"/>
      </rPr>
      <t>)</t>
    </r>
    <phoneticPr fontId="1" type="noConversion"/>
  </si>
  <si>
    <t>Primary geographical markets</t>
  </si>
  <si>
    <t>U.S.</t>
  </si>
  <si>
    <t>United Kingdom (“U.K.”)</t>
  </si>
  <si>
    <t>Revenue category</t>
  </si>
  <si>
    <t>Transaction revenues</t>
  </si>
  <si>
    <t>Revenues from other value added services</t>
  </si>
  <si>
    <t>Other countries(1)</t>
  </si>
  <si>
    <t>Total net revenues(2)</t>
  </si>
  <si>
    <t>NOTE 3—NET INCOME PER SHARE (EPS)</t>
    <phoneticPr fontId="1" type="noConversion"/>
  </si>
  <si>
    <t>Numerator:</t>
  </si>
  <si>
    <t>4,169 </t>
  </si>
  <si>
    <t>4,202 </t>
  </si>
  <si>
    <t>2,459 </t>
  </si>
  <si>
    <t>Denominator:</t>
  </si>
  <si>
    <r>
      <t>Weighted average shares of common stock</t>
    </r>
    <r>
      <rPr>
        <sz val="10"/>
        <color rgb="FF000000"/>
        <rFont val="Times New Roman"/>
        <family val="1"/>
      </rPr>
      <t>—</t>
    </r>
    <r>
      <rPr>
        <sz val="9"/>
        <color rgb="FF000000"/>
        <rFont val="Times New Roman"/>
        <family val="1"/>
      </rPr>
      <t>basic</t>
    </r>
  </si>
  <si>
    <t>1,173 </t>
  </si>
  <si>
    <t>Dilutive effect of equity incentive awards</t>
  </si>
  <si>
    <t>12 </t>
  </si>
  <si>
    <t>14 </t>
  </si>
  <si>
    <r>
      <t>Weighted average shares of common stock</t>
    </r>
    <r>
      <rPr>
        <sz val="10"/>
        <color rgb="FF000000"/>
        <rFont val="Times New Roman"/>
        <family val="1"/>
      </rPr>
      <t>—</t>
    </r>
    <r>
      <rPr>
        <sz val="9"/>
        <color rgb="FF000000"/>
        <rFont val="Times New Roman"/>
        <family val="1"/>
      </rPr>
      <t>diluted</t>
    </r>
  </si>
  <si>
    <t>1,187 </t>
  </si>
  <si>
    <t>1,188 </t>
  </si>
  <si>
    <t>3.58 </t>
  </si>
  <si>
    <t>2.09 </t>
  </si>
  <si>
    <t>NOTE 4—BUSINESS COMBINATIONS (收購相關)</t>
    <phoneticPr fontId="1" type="noConversion"/>
  </si>
  <si>
    <t>NOTE 5—GOODWILL AND INTANGIBLE ASSETS(商譽與無形資產)</t>
    <phoneticPr fontId="1" type="noConversion"/>
  </si>
  <si>
    <t>NOTE 6—LEASES (租約)</t>
    <phoneticPr fontId="1" type="noConversion"/>
  </si>
  <si>
    <t>NOTE 7—OTHER FINANCIAL STATEMENT DETAILS (其他財務相關)</t>
    <phoneticPr fontId="1" type="noConversion"/>
  </si>
  <si>
    <t>PROPERTY AND EQUIPMENT, NET (資產設備)</t>
    <phoneticPr fontId="1" type="noConversion"/>
  </si>
  <si>
    <t>DISAGGREGATION OF REVENUE (收入拆解)</t>
    <phoneticPr fontId="1" type="noConversion"/>
  </si>
  <si>
    <t>NOTE2— REVENUE (收入)</t>
    <phoneticPr fontId="1" type="noConversion"/>
  </si>
  <si>
    <t>Property and equipment, net:</t>
  </si>
  <si>
    <t>Computer equipment and software</t>
  </si>
  <si>
    <t>Internal use software and website development costs</t>
  </si>
  <si>
    <t>Land and buildings</t>
  </si>
  <si>
    <t>Leasehold improvements</t>
  </si>
  <si>
    <t>Furniture and fixtures</t>
  </si>
  <si>
    <t>Development in progress and other</t>
  </si>
  <si>
    <t>Total property and equipment, gross</t>
  </si>
  <si>
    <t>Accumulated depreciation and amortization</t>
  </si>
  <si>
    <t>Total property and equipment, net</t>
  </si>
  <si>
    <t>Long-lived assets:</t>
  </si>
  <si>
    <t>Other countries</t>
  </si>
  <si>
    <t>Total long-lived assets</t>
  </si>
  <si>
    <t>Geographical information  (地域性分析- 長期資產)</t>
    <phoneticPr fontId="1" type="noConversion"/>
  </si>
  <si>
    <t>OTHER INCOME (EXPENSE), NET</t>
  </si>
  <si>
    <t>Interest income</t>
  </si>
  <si>
    <t>88 </t>
  </si>
  <si>
    <t>197 </t>
  </si>
  <si>
    <t>Interest expense</t>
  </si>
  <si>
    <t>Net gains on strategic investments</t>
  </si>
  <si>
    <t>1,914 </t>
  </si>
  <si>
    <t>208 </t>
  </si>
  <si>
    <t>Other income (expense), net</t>
  </si>
  <si>
    <t>NOTE 8—FUNDS RECEIVABLE AND CUSTOMER ACCOUNTS AND INVESTMENTS (應收資產以及客戶帳戶以及投資)</t>
    <phoneticPr fontId="1" type="noConversion"/>
  </si>
  <si>
    <t>Funds receivable and customer accounts:</t>
  </si>
  <si>
    <t>Cash and cash equivalents</t>
  </si>
  <si>
    <t>Time deposits</t>
  </si>
  <si>
    <t>Available-for-sale debt securities</t>
  </si>
  <si>
    <t>Funds receivable</t>
  </si>
  <si>
    <t>Total funds receivable and customer accounts</t>
  </si>
  <si>
    <t>Short-term investments:</t>
  </si>
  <si>
    <t>Restricted cash</t>
  </si>
  <si>
    <t>Total short-term investments</t>
  </si>
  <si>
    <t>Long-term investments:</t>
  </si>
  <si>
    <t>Strategic investments</t>
  </si>
  <si>
    <t>Total long-term investments</t>
  </si>
  <si>
    <t>STRATEGIC INVESTMENTS</t>
  </si>
  <si>
    <t>FINANCIAL ASSETS AND LIABILITIES MEASURED AND RECORDED AT FAIR VALUE ON A RECURRING BASIS</t>
  </si>
  <si>
    <t>NOTE 9—FAIR VALUE MEASUREMENT OF ASSETS AND LIABILITIES  (資產與負債的公允價值)</t>
    <phoneticPr fontId="1" type="noConversion"/>
  </si>
  <si>
    <t>NOTE 10—DERIVATIVE INSTRUMENTS (衍生工具)</t>
    <phoneticPr fontId="1" type="noConversion"/>
  </si>
  <si>
    <t>Net investment hedge (淨投資對沖)</t>
    <phoneticPr fontId="1" type="noConversion"/>
  </si>
  <si>
    <t>Cash flow hedges (現金流對沖)</t>
    <phoneticPr fontId="1" type="noConversion"/>
  </si>
  <si>
    <t>NOTE 11—LOANS AND INTEREST RECEIVABLE  (應收借貸與利息)</t>
    <phoneticPr fontId="1" type="noConversion"/>
  </si>
  <si>
    <t>Good</t>
    <phoneticPr fontId="1" type="noConversion"/>
  </si>
  <si>
    <t>Bad</t>
    <phoneticPr fontId="1" type="noConversion"/>
  </si>
  <si>
    <r>
      <t>Other income (expense), net  (</t>
    </r>
    <r>
      <rPr>
        <sz val="18"/>
        <color rgb="FF000000"/>
        <rFont val="PMingLiU"/>
        <family val="1"/>
        <charset val="136"/>
      </rPr>
      <t>營業外收入</t>
    </r>
    <r>
      <rPr>
        <sz val="18"/>
        <color rgb="FF000000"/>
        <rFont val="Times New Roman"/>
        <family val="1"/>
      </rPr>
      <t>)</t>
    </r>
    <phoneticPr fontId="1" type="noConversion"/>
  </si>
  <si>
    <t>分數</t>
    <phoneticPr fontId="1" type="noConversion"/>
  </si>
  <si>
    <r>
      <t xml:space="preserve">Net change in cash, cash equivalents, and restricted cash                                                                    </t>
    </r>
    <r>
      <rPr>
        <b/>
        <sz val="18"/>
        <color rgb="FF000000"/>
        <rFont val="Times New Roman"/>
        <family val="3"/>
      </rPr>
      <t>當年度總現金淨變化</t>
    </r>
    <phoneticPr fontId="1" type="noConversion"/>
  </si>
  <si>
    <t>Item 7.</t>
    <phoneticPr fontId="1" type="noConversion"/>
  </si>
  <si>
    <t>Active  Accounts</t>
    <phoneticPr fontId="1" type="noConversion"/>
  </si>
  <si>
    <t>Number of Payment Transations</t>
    <phoneticPr fontId="1" type="noConversion"/>
  </si>
  <si>
    <t>TPV</t>
    <phoneticPr fontId="1" type="noConversion"/>
  </si>
  <si>
    <r>
      <t>Total payment volume (“TPV”)</t>
    </r>
    <r>
      <rPr>
        <i/>
        <sz val="10"/>
        <color rgb="FF000000"/>
        <rFont val="Times New Roman"/>
        <family val="1"/>
      </rPr>
      <t> </t>
    </r>
  </si>
  <si>
    <t>走勢</t>
    <phoneticPr fontId="1" type="noConversion"/>
  </si>
  <si>
    <t>佣金率(銷售額除以TPV)</t>
    <phoneticPr fontId="1" type="noConversion"/>
  </si>
  <si>
    <t>總結</t>
    <phoneticPr fontId="1" type="noConversion"/>
  </si>
  <si>
    <t>1~2: 弱 ; 3~4: 中 ; 5:強</t>
    <phoneticPr fontId="1" type="noConversion"/>
  </si>
  <si>
    <t>213,105 </t>
  </si>
  <si>
    <t>375,446 </t>
  </si>
  <si>
    <t>166,284 </t>
  </si>
  <si>
    <t>458,432 </t>
  </si>
  <si>
    <t>443,126 </t>
  </si>
  <si>
    <t>424,999 </t>
  </si>
  <si>
    <t>501,779 </t>
  </si>
  <si>
    <t>482,167 </t>
  </si>
  <si>
    <t>466,076 </t>
  </si>
  <si>
    <t>Revenue:</t>
    <phoneticPr fontId="1" type="noConversion"/>
  </si>
  <si>
    <t>Cost of revenue:</t>
    <phoneticPr fontId="1" type="noConversion"/>
  </si>
  <si>
    <t>Operating expenses:</t>
    <phoneticPr fontId="1" type="noConversion"/>
  </si>
  <si>
    <t>Provision (benefit) for income taxes</t>
    <phoneticPr fontId="1" type="noConversion"/>
  </si>
  <si>
    <t>Less: Net loss attributable to noncontrolling interests</t>
    <phoneticPr fontId="1" type="noConversion"/>
  </si>
  <si>
    <t>Net income attributable to common stockholders</t>
    <phoneticPr fontId="1" type="noConversion"/>
  </si>
  <si>
    <t>Basic</t>
    <phoneticPr fontId="1" type="noConversion"/>
  </si>
  <si>
    <t>Diluted</t>
    <phoneticPr fontId="1" type="noConversion"/>
  </si>
  <si>
    <t>Weighted-average shares used to compute net income per share attributable to common stockholders:</t>
    <phoneticPr fontId="1" type="noConversion"/>
  </si>
  <si>
    <t>Gross profit 毛利率</t>
    <phoneticPr fontId="1" type="noConversion"/>
  </si>
  <si>
    <t>Total net revenue 銷售額</t>
    <phoneticPr fontId="1" type="noConversion"/>
  </si>
  <si>
    <t>Total cost of revenue 銷售成本</t>
    <phoneticPr fontId="1" type="noConversion"/>
  </si>
  <si>
    <t>Operating income (loss) 營業利潤</t>
    <phoneticPr fontId="1" type="noConversion"/>
  </si>
  <si>
    <t>Total operating expenses 營業開銷</t>
    <phoneticPr fontId="1" type="noConversion"/>
  </si>
  <si>
    <t>Income before income tax 稅前收入</t>
    <phoneticPr fontId="1" type="noConversion"/>
  </si>
  <si>
    <t>Net income 淨收入</t>
    <phoneticPr fontId="1" type="noConversion"/>
  </si>
  <si>
    <t>Net income per share attributable to common stockholders:    EPS</t>
    <phoneticPr fontId="1" type="noConversion"/>
  </si>
  <si>
    <t xml:space="preserve">Gain on sale of asset group </t>
    <phoneticPr fontId="1" type="noConversion"/>
  </si>
  <si>
    <t xml:space="preserve">Interest expense, net  </t>
    <phoneticPr fontId="1" type="noConversion"/>
  </si>
  <si>
    <r>
      <t xml:space="preserve">Other expense (income), net </t>
    </r>
    <r>
      <rPr>
        <sz val="18"/>
        <color rgb="FF000000"/>
        <rFont val="PMingLiU"/>
        <family val="1"/>
        <charset val="136"/>
      </rPr>
      <t>營業外收入</t>
    </r>
    <phoneticPr fontId="1" type="noConversion"/>
  </si>
  <si>
    <t>Transaction-based revenue 交易收入</t>
    <phoneticPr fontId="1" type="noConversion"/>
  </si>
  <si>
    <t>Hardware revenue 硬體收入</t>
    <phoneticPr fontId="1" type="noConversion"/>
  </si>
  <si>
    <t>Bitcoin revenue 比特幣收入</t>
    <phoneticPr fontId="1" type="noConversion"/>
  </si>
  <si>
    <t>Transaction-based costs 交易成本</t>
    <phoneticPr fontId="1" type="noConversion"/>
  </si>
  <si>
    <r>
      <t xml:space="preserve">Subscription and services-based revenue </t>
    </r>
    <r>
      <rPr>
        <sz val="18"/>
        <color rgb="FF000000"/>
        <rFont val="PMingLiU"/>
        <family val="1"/>
        <charset val="136"/>
      </rPr>
      <t>訂閱與服務收入</t>
    </r>
    <phoneticPr fontId="1" type="noConversion"/>
  </si>
  <si>
    <t>Subscription and services-based costs 訂閱與服務成本</t>
    <phoneticPr fontId="1" type="noConversion"/>
  </si>
  <si>
    <t>Hardware costs 硬體成本</t>
    <phoneticPr fontId="1" type="noConversion"/>
  </si>
  <si>
    <t>Bitcoin costs 比特幣成本</t>
    <phoneticPr fontId="1" type="noConversion"/>
  </si>
  <si>
    <t>Product development 產品開發</t>
    <phoneticPr fontId="1" type="noConversion"/>
  </si>
  <si>
    <t>Sales and marketing 市場與收購費用</t>
    <phoneticPr fontId="1" type="noConversion"/>
  </si>
  <si>
    <r>
      <t xml:space="preserve">General and administrative </t>
    </r>
    <r>
      <rPr>
        <sz val="18"/>
        <color rgb="FF000000"/>
        <rFont val="PMingLiU"/>
        <family val="1"/>
        <charset val="136"/>
      </rPr>
      <t>一般行政費用</t>
    </r>
    <phoneticPr fontId="1" type="noConversion"/>
  </si>
  <si>
    <r>
      <t xml:space="preserve">Bitcoin impairment losses </t>
    </r>
    <r>
      <rPr>
        <sz val="18"/>
        <color rgb="FF000000"/>
        <rFont val="PMingLiU"/>
        <family val="1"/>
        <charset val="136"/>
      </rPr>
      <t>比特幣減值損失</t>
    </r>
    <phoneticPr fontId="1" type="noConversion"/>
  </si>
  <si>
    <r>
      <t xml:space="preserve">Transaction and loan losses </t>
    </r>
    <r>
      <rPr>
        <sz val="18"/>
        <color rgb="FF000000"/>
        <rFont val="PMingLiU"/>
        <family val="1"/>
        <charset val="136"/>
      </rPr>
      <t>交易與借貸損失 (欺诈或无法收回而被扣款的交易损失)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</si>
</sst>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0.0%"/>
    <numFmt numFmtId="177" formatCode="0.0"/>
    <numFmt numFmtId="178" formatCode="m&quot;月&quot;d&quot;日&quot;"/>
  </numFmts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Inherit"/>
    </font>
    <font>
      <sz val="18"/>
      <color theme="1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b/>
      <sz val="18"/>
      <color theme="1"/>
      <name val="Inherit"/>
    </font>
    <font>
      <sz val="20"/>
      <color rgb="FF383A39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14"/>
      <color rgb="FFFFFFFF"/>
      <name val="PingFang TC"/>
      <family val="2"/>
      <charset val="136"/>
    </font>
    <font>
      <sz val="18"/>
      <color rgb="FF000000"/>
      <name val="Times New Roman"/>
      <family val="1"/>
    </font>
    <font>
      <b/>
      <sz val="22"/>
      <color theme="1"/>
      <name val="Inherit"/>
    </font>
    <font>
      <b/>
      <sz val="18"/>
      <color rgb="FF000000"/>
      <name val="Times New Roman"/>
      <family val="1"/>
    </font>
    <font>
      <b/>
      <sz val="18"/>
      <color theme="1"/>
      <name val="Cambria"/>
      <family val="1"/>
    </font>
    <font>
      <b/>
      <sz val="18"/>
      <color theme="1"/>
      <name val="PMingLiU"/>
      <family val="1"/>
      <charset val="136"/>
    </font>
    <font>
      <b/>
      <sz val="18"/>
      <color theme="1"/>
      <name val="Inherit"/>
      <family val="1"/>
    </font>
    <font>
      <sz val="18"/>
      <color rgb="FF000000"/>
      <name val="PMingLiU"/>
      <family val="1"/>
      <charset val="136"/>
    </font>
    <font>
      <sz val="9"/>
      <color rgb="FF000000"/>
      <name val="Times New Roman"/>
      <family val="1"/>
    </font>
    <font>
      <sz val="18"/>
      <color rgb="FF000000"/>
      <name val="Times New Roman"/>
      <family val="1"/>
      <charset val="136"/>
    </font>
    <font>
      <sz val="18"/>
      <color rgb="FF000000"/>
      <name val="細明體"/>
      <family val="3"/>
      <charset val="136"/>
    </font>
    <font>
      <sz val="14"/>
      <color theme="2"/>
      <name val="Inherit"/>
    </font>
    <font>
      <sz val="9"/>
      <color theme="2"/>
      <name val="Times New Roman"/>
      <family val="1"/>
    </font>
    <font>
      <sz val="22"/>
      <color rgb="FF000000"/>
      <name val="Times New Roman"/>
      <family val="1"/>
    </font>
    <font>
      <sz val="22"/>
      <color theme="2"/>
      <name val="新細明體"/>
      <family val="2"/>
      <charset val="136"/>
      <scheme val="minor"/>
    </font>
    <font>
      <sz val="22"/>
      <color rgb="FFFFFFFF"/>
      <name val="PingFang TC"/>
      <family val="2"/>
      <charset val="136"/>
    </font>
    <font>
      <sz val="22"/>
      <color theme="1"/>
      <name val="新細明體"/>
      <family val="2"/>
      <charset val="136"/>
      <scheme val="minor"/>
    </font>
    <font>
      <b/>
      <sz val="18"/>
      <color rgb="FF000000"/>
      <name val="MingLiU"/>
      <family val="1"/>
      <charset val="136"/>
    </font>
    <font>
      <b/>
      <sz val="18"/>
      <color rgb="FF000000"/>
      <name val="PMingLiU"/>
      <family val="1"/>
      <charset val="136"/>
    </font>
    <font>
      <sz val="14"/>
      <name val="PingFang TC"/>
      <family val="2"/>
      <charset val="136"/>
    </font>
    <font>
      <sz val="10"/>
      <color rgb="FF000000"/>
      <name val="Times New Roman"/>
      <family val="1"/>
    </font>
    <font>
      <sz val="14"/>
      <color rgb="FF000000"/>
      <name val="Times New Roman"/>
      <family val="1"/>
    </font>
    <font>
      <b/>
      <i/>
      <sz val="13"/>
      <color rgb="FF4C7B8B"/>
      <name val="Times New Roman"/>
      <family val="1"/>
    </font>
    <font>
      <b/>
      <i/>
      <sz val="16"/>
      <color rgb="FF4C7B8B"/>
      <name val="Times New Roman"/>
      <family val="1"/>
    </font>
    <font>
      <sz val="14"/>
      <color theme="1"/>
      <name val="新細明體"/>
      <family val="2"/>
      <charset val="136"/>
      <scheme val="minor"/>
    </font>
    <font>
      <b/>
      <sz val="18"/>
      <color rgb="FF000000"/>
      <name val="Times New Roman"/>
      <family val="3"/>
    </font>
    <font>
      <i/>
      <sz val="13"/>
      <color rgb="FF4C7B8B"/>
      <name val="Times New Roman"/>
      <family val="1"/>
    </font>
    <font>
      <i/>
      <sz val="10"/>
      <color rgb="FF009CDE"/>
      <name val="Times New Roman"/>
      <family val="1"/>
    </font>
    <font>
      <i/>
      <sz val="10"/>
      <color rgb="FF000000"/>
      <name val="Times New Roman"/>
      <family val="1"/>
    </font>
    <font>
      <b/>
      <sz val="20"/>
      <color theme="1"/>
      <name val="新細明體"/>
      <family val="1"/>
      <charset val="136"/>
      <scheme val="minor"/>
    </font>
    <font>
      <sz val="12"/>
      <color theme="1"/>
      <name val="PingFang TC"/>
      <family val="2"/>
      <charset val="136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3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</cellStyleXfs>
  <cellXfs count="168">
    <xf numFmtId="0" fontId="0" fillId="0" borderId="0" xfId="0">
      <alignment vertical="center"/>
    </xf>
    <xf numFmtId="0" fontId="0" fillId="2" borderId="0" xfId="0" applyFill="1">
      <alignment vertical="center"/>
    </xf>
    <xf numFmtId="3" fontId="2" fillId="0" borderId="1" xfId="0" applyNumberFormat="1" applyFont="1" applyBorder="1" applyAlignment="1">
      <alignment vertical="center"/>
    </xf>
    <xf numFmtId="0" fontId="5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3" fillId="5" borderId="0" xfId="0" applyFont="1" applyFill="1">
      <alignment vertical="center"/>
    </xf>
    <xf numFmtId="3" fontId="2" fillId="6" borderId="1" xfId="0" applyNumberFormat="1" applyFont="1" applyFill="1" applyBorder="1" applyAlignme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1" fillId="0" borderId="1" xfId="0" applyFont="1" applyBorder="1">
      <alignment vertical="center"/>
    </xf>
    <xf numFmtId="0" fontId="11" fillId="2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3" fontId="2" fillId="2" borderId="1" xfId="0" applyNumberFormat="1" applyFont="1" applyFill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4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right" vertical="center"/>
    </xf>
    <xf numFmtId="0" fontId="5" fillId="6" borderId="1" xfId="0" applyFont="1" applyFill="1" applyBorder="1">
      <alignment vertical="center"/>
    </xf>
    <xf numFmtId="3" fontId="2" fillId="6" borderId="1" xfId="0" applyNumberFormat="1" applyFont="1" applyFill="1" applyBorder="1" applyAlignment="1">
      <alignment horizontal="right" vertical="center"/>
    </xf>
    <xf numFmtId="176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176" fontId="0" fillId="0" borderId="0" xfId="1" applyNumberFormat="1" applyFont="1" applyBorder="1">
      <alignment vertical="center"/>
    </xf>
    <xf numFmtId="10" fontId="0" fillId="2" borderId="0" xfId="1" applyNumberFormat="1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4" fontId="2" fillId="2" borderId="2" xfId="0" applyNumberFormat="1" applyFont="1" applyFill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0" borderId="3" xfId="0" applyBorder="1">
      <alignment vertical="center"/>
    </xf>
    <xf numFmtId="10" fontId="0" fillId="0" borderId="0" xfId="1" applyNumberFormat="1" applyFont="1" applyBorder="1">
      <alignment vertical="center"/>
    </xf>
    <xf numFmtId="0" fontId="5" fillId="6" borderId="4" xfId="0" applyFont="1" applyFill="1" applyBorder="1">
      <alignment vertical="center"/>
    </xf>
    <xf numFmtId="0" fontId="11" fillId="0" borderId="5" xfId="0" applyFont="1" applyBorder="1">
      <alignment vertical="center"/>
    </xf>
    <xf numFmtId="0" fontId="12" fillId="2" borderId="1" xfId="0" applyFont="1" applyFill="1" applyBorder="1">
      <alignment vertical="center"/>
    </xf>
    <xf numFmtId="3" fontId="2" fillId="2" borderId="6" xfId="0" applyNumberFormat="1" applyFont="1" applyFill="1" applyBorder="1" applyAlignment="1">
      <alignment vertical="center"/>
    </xf>
    <xf numFmtId="3" fontId="2" fillId="2" borderId="2" xfId="0" applyNumberFormat="1" applyFont="1" applyFill="1" applyBorder="1" applyAlignment="1">
      <alignment horizontal="right" vertical="center"/>
    </xf>
    <xf numFmtId="3" fontId="2" fillId="6" borderId="6" xfId="0" applyNumberFormat="1" applyFont="1" applyFill="1" applyBorder="1" applyAlignment="1">
      <alignment vertical="center"/>
    </xf>
    <xf numFmtId="0" fontId="16" fillId="6" borderId="1" xfId="0" applyFont="1" applyFill="1" applyBorder="1">
      <alignment vertical="center"/>
    </xf>
    <xf numFmtId="0" fontId="8" fillId="6" borderId="8" xfId="0" applyFont="1" applyFill="1" applyBorder="1" applyAlignment="1">
      <alignment horizontal="right" vertical="center"/>
    </xf>
    <xf numFmtId="0" fontId="8" fillId="6" borderId="7" xfId="0" applyFont="1" applyFill="1" applyBorder="1" applyAlignment="1">
      <alignment horizontal="right" vertical="center"/>
    </xf>
    <xf numFmtId="0" fontId="8" fillId="6" borderId="9" xfId="0" applyFont="1" applyFill="1" applyBorder="1" applyAlignment="1">
      <alignment horizontal="right" vertical="center"/>
    </xf>
    <xf numFmtId="176" fontId="2" fillId="6" borderId="6" xfId="1" applyNumberFormat="1" applyFont="1" applyFill="1" applyBorder="1" applyAlignment="1">
      <alignment vertical="center"/>
    </xf>
    <xf numFmtId="176" fontId="2" fillId="6" borderId="1" xfId="1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0" fillId="0" borderId="7" xfId="0" applyBorder="1">
      <alignment vertical="center"/>
    </xf>
    <xf numFmtId="3" fontId="2" fillId="0" borderId="7" xfId="0" applyNumberFormat="1" applyFont="1" applyBorder="1" applyAlignment="1">
      <alignment horizontal="right" vertical="center"/>
    </xf>
    <xf numFmtId="0" fontId="4" fillId="3" borderId="10" xfId="0" applyFont="1" applyFill="1" applyBorder="1" applyAlignment="1">
      <alignment horizontal="center" vertical="center"/>
    </xf>
    <xf numFmtId="3" fontId="2" fillId="0" borderId="11" xfId="0" applyNumberFormat="1" applyFont="1" applyBorder="1" applyAlignment="1">
      <alignment horizontal="right" vertical="center"/>
    </xf>
    <xf numFmtId="0" fontId="3" fillId="0" borderId="7" xfId="0" applyFont="1" applyBorder="1">
      <alignment vertical="center"/>
    </xf>
    <xf numFmtId="0" fontId="11" fillId="2" borderId="7" xfId="0" applyFont="1" applyFill="1" applyBorder="1">
      <alignment vertical="center"/>
    </xf>
    <xf numFmtId="0" fontId="11" fillId="0" borderId="7" xfId="0" applyFont="1" applyBorder="1" applyAlignment="1">
      <alignment horizontal="right" vertical="center"/>
    </xf>
    <xf numFmtId="0" fontId="11" fillId="0" borderId="7" xfId="0" applyFont="1" applyBorder="1" applyAlignment="1">
      <alignment horizontal="left" vertical="center"/>
    </xf>
    <xf numFmtId="0" fontId="13" fillId="6" borderId="7" xfId="0" applyFont="1" applyFill="1" applyBorder="1">
      <alignment vertical="center"/>
    </xf>
    <xf numFmtId="0" fontId="19" fillId="2" borderId="7" xfId="0" applyFont="1" applyFill="1" applyBorder="1">
      <alignment vertical="center"/>
    </xf>
    <xf numFmtId="3" fontId="2" fillId="6" borderId="11" xfId="0" applyNumberFormat="1" applyFont="1" applyFill="1" applyBorder="1" applyAlignment="1">
      <alignment horizontal="right" vertical="center"/>
    </xf>
    <xf numFmtId="3" fontId="2" fillId="6" borderId="7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176" fontId="0" fillId="2" borderId="0" xfId="1" applyNumberFormat="1" applyFont="1" applyFill="1">
      <alignment vertical="center"/>
    </xf>
    <xf numFmtId="176" fontId="0" fillId="0" borderId="0" xfId="1" applyNumberFormat="1" applyFont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3" fontId="2" fillId="6" borderId="4" xfId="0" applyNumberFormat="1" applyFont="1" applyFill="1" applyBorder="1" applyAlignment="1">
      <alignment vertical="center"/>
    </xf>
    <xf numFmtId="3" fontId="2" fillId="6" borderId="4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0" borderId="6" xfId="0" applyNumberFormat="1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3" fontId="2" fillId="0" borderId="12" xfId="0" applyNumberFormat="1" applyFont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0" fontId="13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vertical="center"/>
    </xf>
    <xf numFmtId="0" fontId="11" fillId="6" borderId="1" xfId="0" applyFont="1" applyFill="1" applyBorder="1">
      <alignment vertical="center"/>
    </xf>
    <xf numFmtId="3" fontId="2" fillId="6" borderId="5" xfId="0" applyNumberFormat="1" applyFont="1" applyFill="1" applyBorder="1" applyAlignment="1">
      <alignment vertical="center"/>
    </xf>
    <xf numFmtId="0" fontId="11" fillId="6" borderId="1" xfId="0" applyFont="1" applyFill="1" applyBorder="1" applyAlignment="1">
      <alignment horizontal="right" vertical="center"/>
    </xf>
    <xf numFmtId="0" fontId="8" fillId="6" borderId="13" xfId="0" applyFont="1" applyFill="1" applyBorder="1" applyAlignment="1">
      <alignment horizontal="right" vertical="center"/>
    </xf>
    <xf numFmtId="0" fontId="0" fillId="6" borderId="1" xfId="0" applyFill="1" applyBorder="1" applyAlignment="1">
      <alignment horizontal="center" vertical="center"/>
    </xf>
    <xf numFmtId="176" fontId="0" fillId="6" borderId="1" xfId="1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right" vertical="center"/>
    </xf>
    <xf numFmtId="177" fontId="0" fillId="0" borderId="1" xfId="1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right" vertical="center"/>
    </xf>
    <xf numFmtId="3" fontId="2" fillId="0" borderId="7" xfId="0" applyNumberFormat="1" applyFont="1" applyFill="1" applyBorder="1" applyAlignment="1">
      <alignment horizontal="right" vertical="center"/>
    </xf>
    <xf numFmtId="3" fontId="21" fillId="0" borderId="11" xfId="0" applyNumberFormat="1" applyFont="1" applyFill="1" applyBorder="1" applyAlignment="1">
      <alignment horizontal="right" vertical="center"/>
    </xf>
    <xf numFmtId="0" fontId="22" fillId="0" borderId="11" xfId="0" applyFont="1" applyBorder="1" applyAlignment="1">
      <alignment horizontal="center" vertical="center"/>
    </xf>
    <xf numFmtId="3" fontId="21" fillId="0" borderId="11" xfId="0" applyNumberFormat="1" applyFont="1" applyBorder="1" applyAlignment="1">
      <alignment horizontal="right" vertical="center"/>
    </xf>
    <xf numFmtId="3" fontId="21" fillId="6" borderId="11" xfId="0" applyNumberFormat="1" applyFont="1" applyFill="1" applyBorder="1" applyAlignment="1">
      <alignment horizontal="right" vertical="center"/>
    </xf>
    <xf numFmtId="3" fontId="21" fillId="2" borderId="11" xfId="0" applyNumberFormat="1" applyFont="1" applyFill="1" applyBorder="1" applyAlignment="1">
      <alignment horizontal="right" vertical="center"/>
    </xf>
    <xf numFmtId="3" fontId="21" fillId="6" borderId="7" xfId="0" applyNumberFormat="1" applyFont="1" applyFill="1" applyBorder="1" applyAlignment="1">
      <alignment horizontal="right" vertical="center"/>
    </xf>
    <xf numFmtId="0" fontId="23" fillId="2" borderId="7" xfId="0" applyFont="1" applyFill="1" applyBorder="1">
      <alignment vertical="center"/>
    </xf>
    <xf numFmtId="0" fontId="24" fillId="2" borderId="11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0" fontId="26" fillId="2" borderId="0" xfId="0" applyFont="1" applyFill="1">
      <alignment vertical="center"/>
    </xf>
    <xf numFmtId="0" fontId="25" fillId="2" borderId="11" xfId="0" applyFont="1" applyFill="1" applyBorder="1" applyAlignment="1">
      <alignment horizontal="center" vertical="center"/>
    </xf>
    <xf numFmtId="43" fontId="0" fillId="0" borderId="0" xfId="2" applyFont="1">
      <alignment vertical="center"/>
    </xf>
    <xf numFmtId="0" fontId="18" fillId="0" borderId="0" xfId="0" applyFont="1">
      <alignment vertical="center"/>
    </xf>
    <xf numFmtId="0" fontId="10" fillId="0" borderId="0" xfId="0" applyFont="1">
      <alignment vertical="center"/>
    </xf>
    <xf numFmtId="3" fontId="2" fillId="0" borderId="6" xfId="0" applyNumberFormat="1" applyFont="1" applyBorder="1" applyAlignment="1">
      <alignment horizontal="right" vertical="center"/>
    </xf>
    <xf numFmtId="0" fontId="31" fillId="0" borderId="1" xfId="0" applyFont="1" applyBorder="1">
      <alignment vertical="center"/>
    </xf>
    <xf numFmtId="0" fontId="0" fillId="0" borderId="1" xfId="0" applyBorder="1">
      <alignment vertical="center"/>
    </xf>
    <xf numFmtId="4" fontId="2" fillId="0" borderId="6" xfId="0" applyNumberFormat="1" applyFont="1" applyBorder="1" applyAlignment="1">
      <alignment horizontal="right" vertical="center"/>
    </xf>
    <xf numFmtId="0" fontId="29" fillId="0" borderId="1" xfId="0" applyFont="1" applyBorder="1" applyAlignment="1">
      <alignment horizontal="right" vertical="center"/>
    </xf>
    <xf numFmtId="0" fontId="31" fillId="6" borderId="1" xfId="0" applyFont="1" applyFill="1" applyBorder="1">
      <alignment vertical="center"/>
    </xf>
    <xf numFmtId="0" fontId="29" fillId="6" borderId="1" xfId="0" applyFont="1" applyFill="1" applyBorder="1" applyAlignment="1">
      <alignment horizontal="center" vertical="center"/>
    </xf>
    <xf numFmtId="3" fontId="29" fillId="6" borderId="1" xfId="0" applyNumberFormat="1" applyFont="1" applyFill="1" applyBorder="1" applyAlignment="1">
      <alignment vertical="center"/>
    </xf>
    <xf numFmtId="3" fontId="2" fillId="6" borderId="6" xfId="0" applyNumberFormat="1" applyFont="1" applyFill="1" applyBorder="1" applyAlignment="1">
      <alignment horizontal="right" vertical="center"/>
    </xf>
    <xf numFmtId="0" fontId="29" fillId="7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right" vertical="center"/>
    </xf>
    <xf numFmtId="0" fontId="33" fillId="2" borderId="0" xfId="0" applyFont="1" applyFill="1">
      <alignment vertical="center"/>
    </xf>
    <xf numFmtId="0" fontId="32" fillId="2" borderId="0" xfId="0" applyFont="1" applyFill="1">
      <alignment vertical="center"/>
    </xf>
    <xf numFmtId="0" fontId="32" fillId="2" borderId="0" xfId="0" applyFont="1" applyFill="1" applyAlignment="1">
      <alignment horizontal="right" vertical="center"/>
    </xf>
    <xf numFmtId="0" fontId="32" fillId="2" borderId="0" xfId="0" applyFont="1" applyFill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2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176" fontId="0" fillId="0" borderId="1" xfId="1" applyNumberFormat="1" applyFont="1" applyBorder="1">
      <alignment vertical="center"/>
    </xf>
    <xf numFmtId="0" fontId="0" fillId="6" borderId="1" xfId="0" applyFill="1" applyBorder="1">
      <alignment vertical="center"/>
    </xf>
    <xf numFmtId="0" fontId="29" fillId="7" borderId="0" xfId="0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right" vertical="center"/>
    </xf>
    <xf numFmtId="3" fontId="2" fillId="6" borderId="0" xfId="0" applyNumberFormat="1" applyFont="1" applyFill="1" applyBorder="1" applyAlignment="1">
      <alignment horizontal="right" vertical="center"/>
    </xf>
    <xf numFmtId="3" fontId="2" fillId="6" borderId="0" xfId="0" applyNumberFormat="1" applyFont="1" applyFill="1" applyBorder="1" applyAlignment="1">
      <alignment vertical="center"/>
    </xf>
    <xf numFmtId="4" fontId="2" fillId="0" borderId="0" xfId="0" applyNumberFormat="1" applyFont="1" applyBorder="1" applyAlignment="1">
      <alignment horizontal="right" vertical="center"/>
    </xf>
    <xf numFmtId="0" fontId="29" fillId="0" borderId="0" xfId="0" applyFont="1" applyBorder="1" applyAlignment="1">
      <alignment horizontal="right" vertical="center"/>
    </xf>
    <xf numFmtId="0" fontId="29" fillId="6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2" fillId="6" borderId="5" xfId="1" applyNumberFormat="1" applyFont="1" applyFill="1" applyBorder="1" applyAlignment="1">
      <alignment horizontal="right" vertical="center"/>
    </xf>
    <xf numFmtId="0" fontId="8" fillId="5" borderId="1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1" xfId="0" applyFont="1" applyBorder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1" xfId="0" applyFont="1" applyBorder="1" applyAlignment="1">
      <alignment horizontal="left" vertical="top" wrapText="1"/>
    </xf>
    <xf numFmtId="0" fontId="34" fillId="0" borderId="1" xfId="0" applyFont="1" applyBorder="1" applyAlignment="1">
      <alignment horizontal="left" vertical="top"/>
    </xf>
    <xf numFmtId="0" fontId="39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40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40" fillId="0" borderId="1" xfId="0" applyFont="1" applyBorder="1" applyAlignment="1">
      <alignment horizontal="right" vertical="center"/>
    </xf>
    <xf numFmtId="4" fontId="2" fillId="6" borderId="1" xfId="0" applyNumberFormat="1" applyFont="1" applyFill="1" applyBorder="1" applyAlignment="1">
      <alignment horizontal="right" vertical="center"/>
    </xf>
  </cellXfs>
  <cellStyles count="3">
    <cellStyle name="一般" xfId="0" builtinId="0"/>
    <cellStyle name="千分位" xfId="2" builtinId="3"/>
    <cellStyle name="百分比" xfId="1" builtinId="5"/>
  </cellStyles>
  <dxfs count="8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98</xdr:row>
      <xdr:rowOff>63500</xdr:rowOff>
    </xdr:from>
    <xdr:to>
      <xdr:col>18</xdr:col>
      <xdr:colOff>421703</xdr:colOff>
      <xdr:row>107</xdr:row>
      <xdr:rowOff>129621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C3FE018-E86E-E148-A53D-B04CF992F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20990454">
          <a:off x="10452101" y="22364700"/>
          <a:ext cx="4549202" cy="1958421"/>
        </a:xfrm>
        <a:prstGeom prst="rect">
          <a:avLst/>
        </a:prstGeom>
      </xdr:spPr>
    </xdr:pic>
    <xdr:clientData/>
  </xdr:twoCellAnchor>
  <xdr:twoCellAnchor editAs="oneCell">
    <xdr:from>
      <xdr:col>14</xdr:col>
      <xdr:colOff>375814</xdr:colOff>
      <xdr:row>106</xdr:row>
      <xdr:rowOff>160934</xdr:rowOff>
    </xdr:from>
    <xdr:to>
      <xdr:col>18</xdr:col>
      <xdr:colOff>186546</xdr:colOff>
      <xdr:row>115</xdr:row>
      <xdr:rowOff>122552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363F37A8-CCE4-E644-9889-76F26DFF5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064110">
          <a:off x="11653414" y="24163934"/>
          <a:ext cx="3112732" cy="16761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</xdr:colOff>
      <xdr:row>16</xdr:row>
      <xdr:rowOff>184664</xdr:rowOff>
    </xdr:from>
    <xdr:to>
      <xdr:col>1</xdr:col>
      <xdr:colOff>628</xdr:colOff>
      <xdr:row>19</xdr:row>
      <xdr:rowOff>3606</xdr:rowOff>
    </xdr:to>
    <xdr:grpSp>
      <xdr:nvGrpSpPr>
        <xdr:cNvPr id="5" name="群組 4">
          <a:extLst>
            <a:ext uri="{FF2B5EF4-FFF2-40B4-BE49-F238E27FC236}">
              <a16:creationId xmlns:a16="http://schemas.microsoft.com/office/drawing/2014/main" id="{E308C439-606D-ED45-9E64-9CB2B8ADF6A3}"/>
            </a:ext>
          </a:extLst>
        </xdr:cNvPr>
        <xdr:cNvGrpSpPr/>
      </xdr:nvGrpSpPr>
      <xdr:grpSpPr>
        <a:xfrm>
          <a:off x="7426899" y="6792969"/>
          <a:ext cx="0" cy="1261145"/>
          <a:chOff x="6733216" y="12880664"/>
          <a:chExt cx="1718500" cy="763797"/>
        </a:xfrm>
      </xdr:grpSpPr>
      <xdr:cxnSp macro="">
        <xdr:nvCxnSpPr>
          <xdr:cNvPr id="6" name="直線接點 5">
            <a:extLst>
              <a:ext uri="{FF2B5EF4-FFF2-40B4-BE49-F238E27FC236}">
                <a16:creationId xmlns:a16="http://schemas.microsoft.com/office/drawing/2014/main" id="{E51C1999-B852-6F36-96F6-75C1FB526274}"/>
              </a:ext>
            </a:extLst>
          </xdr:cNvPr>
          <xdr:cNvCxnSpPr>
            <a:stCxn id="7" idx="2"/>
          </xdr:cNvCxnSpPr>
        </xdr:nvCxnSpPr>
        <xdr:spPr>
          <a:xfrm>
            <a:off x="7592466" y="13251967"/>
            <a:ext cx="348204" cy="392494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文字方塊 6">
            <a:extLst>
              <a:ext uri="{FF2B5EF4-FFF2-40B4-BE49-F238E27FC236}">
                <a16:creationId xmlns:a16="http://schemas.microsoft.com/office/drawing/2014/main" id="{0F8F6F02-7C0B-B29F-585F-F50550A9056A}"/>
              </a:ext>
            </a:extLst>
          </xdr:cNvPr>
          <xdr:cNvSpPr txBox="1"/>
        </xdr:nvSpPr>
        <xdr:spPr>
          <a:xfrm>
            <a:off x="6733216" y="12880664"/>
            <a:ext cx="1718500" cy="3713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佣金率逐年下降</a:t>
            </a:r>
          </a:p>
        </xdr:txBody>
      </xdr:sp>
    </xdr:grpSp>
    <xdr:clientData/>
  </xdr:twoCellAnchor>
  <xdr:twoCellAnchor>
    <xdr:from>
      <xdr:col>10</xdr:col>
      <xdr:colOff>0</xdr:colOff>
      <xdr:row>7</xdr:row>
      <xdr:rowOff>0</xdr:rowOff>
    </xdr:from>
    <xdr:to>
      <xdr:col>13</xdr:col>
      <xdr:colOff>155071</xdr:colOff>
      <xdr:row>10</xdr:row>
      <xdr:rowOff>14756</xdr:rowOff>
    </xdr:to>
    <xdr:grpSp>
      <xdr:nvGrpSpPr>
        <xdr:cNvPr id="8" name="群組 7">
          <a:extLst>
            <a:ext uri="{FF2B5EF4-FFF2-40B4-BE49-F238E27FC236}">
              <a16:creationId xmlns:a16="http://schemas.microsoft.com/office/drawing/2014/main" id="{6E3F3EC0-C4DE-E44C-BAF7-A3A01D4ACB3B}"/>
            </a:ext>
          </a:extLst>
        </xdr:cNvPr>
        <xdr:cNvGrpSpPr/>
      </xdr:nvGrpSpPr>
      <xdr:grpSpPr>
        <a:xfrm>
          <a:off x="15821186" y="2690678"/>
          <a:ext cx="2867275" cy="918824"/>
          <a:chOff x="6733216" y="12880664"/>
          <a:chExt cx="1718500" cy="763797"/>
        </a:xfrm>
      </xdr:grpSpPr>
      <xdr:cxnSp macro="">
        <xdr:nvCxnSpPr>
          <xdr:cNvPr id="9" name="直線接點 8">
            <a:extLst>
              <a:ext uri="{FF2B5EF4-FFF2-40B4-BE49-F238E27FC236}">
                <a16:creationId xmlns:a16="http://schemas.microsoft.com/office/drawing/2014/main" id="{E83E791A-E0DB-079B-EBE7-E99DE16B245B}"/>
              </a:ext>
            </a:extLst>
          </xdr:cNvPr>
          <xdr:cNvCxnSpPr>
            <a:stCxn id="10" idx="2"/>
          </xdr:cNvCxnSpPr>
        </xdr:nvCxnSpPr>
        <xdr:spPr>
          <a:xfrm>
            <a:off x="7592466" y="13251967"/>
            <a:ext cx="348204" cy="392494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文字方塊 9">
            <a:extLst>
              <a:ext uri="{FF2B5EF4-FFF2-40B4-BE49-F238E27FC236}">
                <a16:creationId xmlns:a16="http://schemas.microsoft.com/office/drawing/2014/main" id="{C05D7CDB-876B-F53A-092E-6D7C90F88EB8}"/>
              </a:ext>
            </a:extLst>
          </xdr:cNvPr>
          <xdr:cNvSpPr txBox="1"/>
        </xdr:nvSpPr>
        <xdr:spPr>
          <a:xfrm>
            <a:off x="6733216" y="12880664"/>
            <a:ext cx="1718500" cy="3713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佣金率逐年下降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76F3-3673-D44B-8960-E3BE2B8F6124}">
  <dimension ref="A1:R102"/>
  <sheetViews>
    <sheetView zoomScale="60" workbookViewId="0">
      <selection activeCell="N19" sqref="N19"/>
    </sheetView>
  </sheetViews>
  <sheetFormatPr baseColWidth="10" defaultRowHeight="15"/>
  <cols>
    <col min="1" max="1" width="72.1640625" bestFit="1" customWidth="1"/>
    <col min="10" max="10" width="11.5" bestFit="1" customWidth="1"/>
    <col min="11" max="13" width="11.5" customWidth="1"/>
  </cols>
  <sheetData>
    <row r="1" spans="1:16" ht="20">
      <c r="A1" s="124" t="s">
        <v>235</v>
      </c>
    </row>
    <row r="2" spans="1:16" ht="17">
      <c r="B2" s="137" t="s">
        <v>239</v>
      </c>
      <c r="C2" s="136"/>
      <c r="G2" s="156" t="s">
        <v>236</v>
      </c>
      <c r="H2" s="156"/>
      <c r="I2" s="156"/>
      <c r="J2" s="156"/>
      <c r="K2" s="13"/>
      <c r="L2" s="147"/>
      <c r="M2" s="147"/>
    </row>
    <row r="3" spans="1:16" ht="22">
      <c r="A3" s="156"/>
      <c r="B3" s="156"/>
      <c r="C3" s="156"/>
      <c r="D3" s="156"/>
      <c r="E3" s="122">
        <v>2016</v>
      </c>
      <c r="F3" s="122">
        <v>2017</v>
      </c>
      <c r="G3" s="122">
        <v>2018</v>
      </c>
      <c r="H3" s="122">
        <v>2019</v>
      </c>
      <c r="I3" s="122">
        <v>2020</v>
      </c>
      <c r="J3" s="122">
        <v>2021</v>
      </c>
      <c r="K3" s="139" t="s">
        <v>10</v>
      </c>
      <c r="L3" s="139" t="s">
        <v>11</v>
      </c>
      <c r="M3" s="139" t="s">
        <v>12</v>
      </c>
      <c r="N3" s="139" t="s">
        <v>13</v>
      </c>
      <c r="O3" s="139" t="s">
        <v>14</v>
      </c>
      <c r="P3" s="90" t="s">
        <v>240</v>
      </c>
    </row>
    <row r="4" spans="1:16" ht="18">
      <c r="A4" s="156"/>
      <c r="B4" s="156"/>
      <c r="C4" s="156"/>
      <c r="D4" s="156"/>
      <c r="E4" s="19">
        <v>197</v>
      </c>
      <c r="F4" s="19">
        <v>229</v>
      </c>
      <c r="G4" s="19">
        <v>267</v>
      </c>
      <c r="H4" s="19">
        <v>305</v>
      </c>
      <c r="I4" s="19">
        <v>377</v>
      </c>
      <c r="J4" s="19">
        <v>426</v>
      </c>
      <c r="K4" s="138">
        <f t="shared" ref="K4:M4" si="0">(F4-E4)/E4</f>
        <v>0.16243654822335024</v>
      </c>
      <c r="L4" s="138">
        <f t="shared" si="0"/>
        <v>0.16593886462882096</v>
      </c>
      <c r="M4" s="138">
        <f t="shared" si="0"/>
        <v>0.14232209737827714</v>
      </c>
      <c r="N4" s="138">
        <f>(I4-H4)/H4</f>
        <v>0.23606557377049181</v>
      </c>
      <c r="O4" s="138">
        <f>(J4-I4)/I4</f>
        <v>0.129973474801061</v>
      </c>
      <c r="P4" s="115"/>
    </row>
    <row r="5" spans="1:16">
      <c r="A5" s="156"/>
      <c r="B5" s="156"/>
      <c r="C5" s="156"/>
      <c r="D5" s="156"/>
      <c r="E5" s="13"/>
      <c r="F5" s="13"/>
      <c r="G5" s="13"/>
    </row>
    <row r="6" spans="1:16">
      <c r="A6" s="156"/>
      <c r="B6" s="156"/>
      <c r="C6" s="156"/>
      <c r="D6" s="156"/>
      <c r="E6" s="13"/>
      <c r="F6" s="13"/>
      <c r="G6" s="13"/>
    </row>
    <row r="7" spans="1:16">
      <c r="A7" s="156"/>
      <c r="B7" s="156"/>
      <c r="C7" s="156"/>
      <c r="D7" s="156"/>
      <c r="E7" s="13"/>
      <c r="F7" s="13"/>
      <c r="G7" s="156" t="s">
        <v>237</v>
      </c>
      <c r="H7" s="156"/>
      <c r="I7" s="156"/>
      <c r="J7" s="156"/>
      <c r="K7" s="13"/>
    </row>
    <row r="8" spans="1:16" ht="22">
      <c r="A8" s="156"/>
      <c r="B8" s="156"/>
      <c r="C8" s="156"/>
      <c r="D8" s="156"/>
      <c r="E8" s="122">
        <v>2016</v>
      </c>
      <c r="F8" s="122">
        <v>2017</v>
      </c>
      <c r="G8" s="122">
        <v>2018</v>
      </c>
      <c r="H8" s="122">
        <v>2019</v>
      </c>
      <c r="I8" s="122">
        <v>2020</v>
      </c>
      <c r="J8" s="122">
        <v>2021</v>
      </c>
      <c r="K8" s="139" t="s">
        <v>10</v>
      </c>
      <c r="L8" s="139" t="s">
        <v>11</v>
      </c>
      <c r="M8" s="139" t="s">
        <v>12</v>
      </c>
      <c r="N8" s="139" t="s">
        <v>13</v>
      </c>
      <c r="O8" s="139" t="s">
        <v>14</v>
      </c>
      <c r="P8" s="90" t="s">
        <v>240</v>
      </c>
    </row>
    <row r="9" spans="1:16" ht="18">
      <c r="A9" s="156"/>
      <c r="B9" s="156"/>
      <c r="C9" s="156"/>
      <c r="D9" s="156"/>
      <c r="E9" s="19">
        <v>6129</v>
      </c>
      <c r="F9" s="19">
        <v>7769</v>
      </c>
      <c r="G9" s="19">
        <v>9871</v>
      </c>
      <c r="H9" s="19">
        <v>12361</v>
      </c>
      <c r="I9" s="19">
        <v>15423</v>
      </c>
      <c r="J9" s="19">
        <v>19348</v>
      </c>
      <c r="K9" s="138">
        <f>(F9-E9)/E9</f>
        <v>0.26758035568608257</v>
      </c>
      <c r="L9" s="138">
        <f>(G9-F9)/F9</f>
        <v>0.2705624919552066</v>
      </c>
      <c r="M9" s="138">
        <f>(H9-G9)/G9</f>
        <v>0.25225407760105362</v>
      </c>
      <c r="N9" s="138">
        <f>(I9-H9)/H9</f>
        <v>0.24771458619852763</v>
      </c>
      <c r="O9" s="138">
        <f>(J9-I9)/I9</f>
        <v>0.25449004733190689</v>
      </c>
      <c r="P9" s="115"/>
    </row>
    <row r="10" spans="1:16">
      <c r="A10" s="156"/>
      <c r="B10" s="156"/>
      <c r="C10" s="156"/>
      <c r="D10" s="156"/>
      <c r="E10" s="13"/>
      <c r="F10" s="13"/>
      <c r="G10" s="13"/>
    </row>
    <row r="11" spans="1:16">
      <c r="A11" s="156"/>
      <c r="B11" s="156"/>
      <c r="C11" s="156"/>
      <c r="D11" s="156"/>
      <c r="E11" s="13"/>
      <c r="F11" s="13"/>
      <c r="G11" s="13"/>
    </row>
    <row r="12" spans="1:16">
      <c r="A12" s="156"/>
      <c r="B12" s="156"/>
      <c r="C12" s="156"/>
      <c r="D12" s="156"/>
      <c r="E12" s="13"/>
      <c r="F12" s="13"/>
      <c r="G12" s="156" t="s">
        <v>238</v>
      </c>
      <c r="H12" s="156"/>
      <c r="I12" s="156"/>
      <c r="J12" s="156"/>
      <c r="K12" s="13"/>
    </row>
    <row r="13" spans="1:16" ht="22">
      <c r="A13" s="156"/>
      <c r="B13" s="156"/>
      <c r="C13" s="156"/>
      <c r="D13" s="156"/>
      <c r="E13" s="122">
        <v>2016</v>
      </c>
      <c r="F13" s="122">
        <v>2017</v>
      </c>
      <c r="G13" s="122">
        <v>2018</v>
      </c>
      <c r="H13" s="122">
        <v>2019</v>
      </c>
      <c r="I13" s="122">
        <v>2020</v>
      </c>
      <c r="J13" s="122">
        <v>2021</v>
      </c>
      <c r="K13" s="139" t="s">
        <v>10</v>
      </c>
      <c r="L13" s="139" t="s">
        <v>11</v>
      </c>
      <c r="M13" s="139" t="s">
        <v>12</v>
      </c>
      <c r="N13" s="139" t="s">
        <v>13</v>
      </c>
      <c r="O13" s="139" t="s">
        <v>14</v>
      </c>
      <c r="P13" s="90" t="s">
        <v>240</v>
      </c>
    </row>
    <row r="14" spans="1:16" ht="18">
      <c r="A14" s="156"/>
      <c r="B14" s="156"/>
      <c r="C14" s="156"/>
      <c r="D14" s="156"/>
      <c r="E14" s="19">
        <v>354014</v>
      </c>
      <c r="F14" s="19">
        <v>456179</v>
      </c>
      <c r="G14" s="19">
        <v>587419</v>
      </c>
      <c r="H14" s="19">
        <v>711925</v>
      </c>
      <c r="I14" s="19">
        <v>936062</v>
      </c>
      <c r="J14" s="19">
        <v>1245879</v>
      </c>
      <c r="K14" s="138">
        <f t="shared" ref="K14:N14" si="1">(F14-E14)/E14</f>
        <v>0.28859028174027018</v>
      </c>
      <c r="L14" s="138">
        <f t="shared" si="1"/>
        <v>0.28769408499733656</v>
      </c>
      <c r="M14" s="138">
        <f t="shared" si="1"/>
        <v>0.21195432902238437</v>
      </c>
      <c r="N14" s="138">
        <f t="shared" si="1"/>
        <v>0.31483232082031115</v>
      </c>
      <c r="O14" s="138">
        <f>(J14-I14)/I14</f>
        <v>0.33097914454384431</v>
      </c>
      <c r="P14" s="115"/>
    </row>
    <row r="15" spans="1:16" ht="18">
      <c r="E15" s="19"/>
    </row>
    <row r="17" spans="1:18" ht="32" customHeight="1">
      <c r="A17" s="124" t="s">
        <v>186</v>
      </c>
      <c r="D17" s="28"/>
      <c r="E17" s="28"/>
    </row>
    <row r="18" spans="1:18" ht="31" customHeight="1">
      <c r="A18" s="126" t="s">
        <v>185</v>
      </c>
    </row>
    <row r="19" spans="1:18" ht="22">
      <c r="A19" s="114" t="s">
        <v>156</v>
      </c>
      <c r="B19" s="122">
        <v>2019</v>
      </c>
      <c r="C19" s="122">
        <v>2020</v>
      </c>
      <c r="D19" s="122">
        <v>2021</v>
      </c>
      <c r="E19" s="140"/>
      <c r="F19" s="140"/>
      <c r="G19" s="140"/>
    </row>
    <row r="20" spans="1:18" ht="18">
      <c r="A20" s="123" t="s">
        <v>157</v>
      </c>
      <c r="B20" s="19">
        <v>9417</v>
      </c>
      <c r="C20" s="19">
        <v>11013</v>
      </c>
      <c r="D20" s="113">
        <v>13712</v>
      </c>
      <c r="E20" s="141"/>
      <c r="F20" s="141"/>
      <c r="G20" s="141"/>
    </row>
    <row r="21" spans="1:18" ht="18">
      <c r="A21" s="123" t="s">
        <v>158</v>
      </c>
      <c r="B21" s="19">
        <v>1872</v>
      </c>
      <c r="C21" s="19">
        <v>2340</v>
      </c>
      <c r="D21" s="113">
        <v>2340</v>
      </c>
      <c r="E21" s="141"/>
      <c r="F21" s="141"/>
      <c r="G21" s="141"/>
    </row>
    <row r="22" spans="1:18" ht="18">
      <c r="A22" s="123" t="s">
        <v>162</v>
      </c>
      <c r="B22" s="19">
        <v>6483</v>
      </c>
      <c r="C22" s="19">
        <v>8101</v>
      </c>
      <c r="D22" s="113">
        <v>9319</v>
      </c>
      <c r="E22" s="141"/>
      <c r="F22" s="141"/>
      <c r="G22" s="141"/>
    </row>
    <row r="23" spans="1:18" ht="18">
      <c r="A23" s="118" t="s">
        <v>163</v>
      </c>
      <c r="B23" s="121">
        <f>SUM(B20:B22)</f>
        <v>17772</v>
      </c>
      <c r="C23" s="121">
        <f>SUM(C20:C22)</f>
        <v>21454</v>
      </c>
      <c r="D23" s="121">
        <f>SUM(D20:D22)</f>
        <v>25371</v>
      </c>
      <c r="E23" s="142"/>
      <c r="F23" s="142"/>
      <c r="G23" s="142"/>
    </row>
    <row r="24" spans="1:18" ht="22">
      <c r="A24" s="123" t="s">
        <v>159</v>
      </c>
      <c r="B24" s="122">
        <v>2019</v>
      </c>
      <c r="C24" s="122">
        <v>2020</v>
      </c>
      <c r="D24" s="122">
        <v>2021</v>
      </c>
      <c r="E24" s="140"/>
      <c r="F24" s="140"/>
      <c r="G24" s="140"/>
    </row>
    <row r="25" spans="1:18" ht="18">
      <c r="A25" s="123" t="s">
        <v>160</v>
      </c>
      <c r="B25" s="19">
        <v>16099</v>
      </c>
      <c r="C25" s="19">
        <v>19918</v>
      </c>
      <c r="D25" s="113">
        <v>23402</v>
      </c>
      <c r="E25" s="141"/>
      <c r="F25" s="141"/>
      <c r="G25" s="141"/>
    </row>
    <row r="26" spans="1:18" ht="18">
      <c r="A26" s="123" t="s">
        <v>161</v>
      </c>
      <c r="B26" s="19">
        <v>1673</v>
      </c>
      <c r="C26" s="19">
        <v>1536</v>
      </c>
      <c r="D26" s="113">
        <v>1969</v>
      </c>
      <c r="E26" s="141"/>
      <c r="F26" s="141"/>
      <c r="G26" s="141"/>
    </row>
    <row r="27" spans="1:18" ht="18">
      <c r="A27" s="118" t="s">
        <v>163</v>
      </c>
      <c r="B27" s="43">
        <f>SUM(B25:B26)</f>
        <v>17772</v>
      </c>
      <c r="C27" s="43">
        <f>SUM(C25:C26)</f>
        <v>21454</v>
      </c>
      <c r="D27" s="43">
        <f>SUM(D25:D26)</f>
        <v>25371</v>
      </c>
      <c r="E27" s="143"/>
      <c r="F27" s="143"/>
      <c r="G27" s="143"/>
    </row>
    <row r="30" spans="1:18" ht="32" customHeight="1">
      <c r="A30" s="124" t="s">
        <v>164</v>
      </c>
    </row>
    <row r="31" spans="1:18" ht="22">
      <c r="A31" s="114" t="s">
        <v>165</v>
      </c>
      <c r="B31" s="122">
        <v>2019</v>
      </c>
      <c r="C31" s="122">
        <v>2020</v>
      </c>
      <c r="D31" s="122">
        <v>2021</v>
      </c>
      <c r="E31" s="140"/>
      <c r="F31" s="140"/>
      <c r="G31" s="140"/>
      <c r="I31" s="112"/>
    </row>
    <row r="32" spans="1:18" ht="22">
      <c r="A32" s="114" t="s">
        <v>22</v>
      </c>
      <c r="B32" s="113" t="s">
        <v>168</v>
      </c>
      <c r="C32" s="113" t="s">
        <v>167</v>
      </c>
      <c r="D32" s="113" t="s">
        <v>166</v>
      </c>
      <c r="E32" s="141"/>
      <c r="F32" s="141"/>
      <c r="G32" s="141"/>
      <c r="R32" s="112"/>
    </row>
    <row r="33" spans="1:18" ht="18">
      <c r="A33" s="114" t="s">
        <v>169</v>
      </c>
      <c r="B33" s="113"/>
      <c r="C33" s="113"/>
      <c r="D33" s="113"/>
      <c r="E33" s="141"/>
      <c r="F33" s="141"/>
      <c r="G33" s="141"/>
    </row>
    <row r="34" spans="1:18" ht="22">
      <c r="A34" s="114" t="s">
        <v>170</v>
      </c>
      <c r="B34" s="113" t="s">
        <v>29</v>
      </c>
      <c r="C34" s="113" t="s">
        <v>171</v>
      </c>
      <c r="D34" s="113" t="s">
        <v>29</v>
      </c>
      <c r="E34" s="141"/>
      <c r="F34" s="141"/>
      <c r="G34" s="141"/>
      <c r="O34" s="112"/>
    </row>
    <row r="35" spans="1:18" ht="22">
      <c r="A35" s="114" t="s">
        <v>172</v>
      </c>
      <c r="B35" s="113" t="s">
        <v>174</v>
      </c>
      <c r="C35" s="113" t="s">
        <v>174</v>
      </c>
      <c r="D35" s="113" t="s">
        <v>173</v>
      </c>
      <c r="E35" s="141"/>
      <c r="F35" s="141"/>
      <c r="G35" s="141"/>
      <c r="O35" s="112"/>
    </row>
    <row r="36" spans="1:18" ht="22">
      <c r="A36" s="114" t="s">
        <v>175</v>
      </c>
      <c r="B36" s="113" t="s">
        <v>177</v>
      </c>
      <c r="C36" s="113" t="s">
        <v>176</v>
      </c>
      <c r="D36" s="113" t="s">
        <v>30</v>
      </c>
      <c r="E36" s="141"/>
      <c r="F36" s="141"/>
      <c r="G36" s="141"/>
      <c r="O36" s="112"/>
    </row>
    <row r="37" spans="1:18" ht="18">
      <c r="A37" s="114" t="s">
        <v>23</v>
      </c>
      <c r="B37" s="113"/>
      <c r="C37" s="113"/>
      <c r="D37" s="113"/>
      <c r="E37" s="141"/>
      <c r="F37" s="141"/>
      <c r="G37" s="141"/>
    </row>
    <row r="38" spans="1:18" ht="22">
      <c r="A38" s="114" t="s">
        <v>24</v>
      </c>
      <c r="B38" s="113" t="s">
        <v>179</v>
      </c>
      <c r="C38" s="113" t="s">
        <v>178</v>
      </c>
      <c r="D38" s="113" t="s">
        <v>25</v>
      </c>
      <c r="E38" s="141"/>
      <c r="F38" s="141"/>
      <c r="G38" s="141"/>
      <c r="J38" s="112"/>
      <c r="K38" s="112"/>
      <c r="L38" s="112"/>
      <c r="M38" s="112"/>
      <c r="N38" s="112"/>
      <c r="O38" s="111"/>
      <c r="R38" s="112"/>
    </row>
    <row r="39" spans="1:18" ht="18">
      <c r="A39" s="114" t="s">
        <v>26</v>
      </c>
      <c r="B39" s="116">
        <v>2.0699999999999998</v>
      </c>
      <c r="C39" s="116">
        <v>3.54</v>
      </c>
      <c r="D39" s="116">
        <v>3.52</v>
      </c>
      <c r="E39" s="144"/>
      <c r="F39" s="144"/>
      <c r="G39" s="144"/>
    </row>
    <row r="40" spans="1:18">
      <c r="B40" s="22"/>
      <c r="C40" s="22"/>
      <c r="D40" s="22"/>
      <c r="E40" s="22"/>
      <c r="F40" s="22"/>
      <c r="G40" s="22"/>
    </row>
    <row r="42" spans="1:18" ht="32" customHeight="1">
      <c r="A42" s="124" t="s">
        <v>180</v>
      </c>
    </row>
    <row r="43" spans="1:18" ht="32" customHeight="1">
      <c r="A43" s="124" t="s">
        <v>181</v>
      </c>
      <c r="B43" s="31"/>
      <c r="C43" s="31"/>
    </row>
    <row r="44" spans="1:18" ht="32" customHeight="1">
      <c r="A44" s="124" t="s">
        <v>182</v>
      </c>
      <c r="B44" s="31"/>
      <c r="C44" s="31"/>
    </row>
    <row r="45" spans="1:18">
      <c r="B45" s="31"/>
      <c r="C45" s="31"/>
    </row>
    <row r="46" spans="1:18">
      <c r="B46" s="31"/>
      <c r="C46" s="31"/>
    </row>
    <row r="47" spans="1:18" ht="32" customHeight="1">
      <c r="A47" s="124" t="s">
        <v>183</v>
      </c>
      <c r="B47" s="31"/>
      <c r="C47" s="31"/>
    </row>
    <row r="48" spans="1:18" ht="32" customHeight="1">
      <c r="A48" s="126" t="s">
        <v>184</v>
      </c>
      <c r="B48" s="31"/>
      <c r="C48" s="31"/>
    </row>
    <row r="49" spans="1:14" ht="22">
      <c r="A49" s="114" t="s">
        <v>187</v>
      </c>
      <c r="B49" s="122">
        <v>2020</v>
      </c>
      <c r="C49" s="122">
        <v>2021</v>
      </c>
    </row>
    <row r="50" spans="1:14" ht="22">
      <c r="A50" s="123" t="s">
        <v>188</v>
      </c>
      <c r="B50" s="113">
        <v>3239</v>
      </c>
      <c r="C50" s="113">
        <v>3298</v>
      </c>
      <c r="N50" s="112"/>
    </row>
    <row r="51" spans="1:14" ht="22">
      <c r="A51" s="123" t="s">
        <v>189</v>
      </c>
      <c r="B51" s="113">
        <v>2831</v>
      </c>
      <c r="C51" s="113">
        <v>3301</v>
      </c>
      <c r="I51" s="112"/>
    </row>
    <row r="52" spans="1:14" ht="22">
      <c r="A52" s="123" t="s">
        <v>190</v>
      </c>
      <c r="B52" s="113">
        <v>340</v>
      </c>
      <c r="C52" s="113">
        <v>380</v>
      </c>
      <c r="I52" s="112"/>
    </row>
    <row r="53" spans="1:14" ht="22">
      <c r="A53" s="123" t="s">
        <v>191</v>
      </c>
      <c r="B53" s="113">
        <v>377</v>
      </c>
      <c r="C53" s="113">
        <v>379</v>
      </c>
      <c r="I53" s="112"/>
    </row>
    <row r="54" spans="1:14" ht="22">
      <c r="A54" s="123" t="s">
        <v>192</v>
      </c>
      <c r="B54" s="113">
        <v>139</v>
      </c>
      <c r="C54" s="113">
        <v>146</v>
      </c>
      <c r="I54" s="112"/>
    </row>
    <row r="55" spans="1:14" ht="22">
      <c r="A55" s="123" t="s">
        <v>193</v>
      </c>
      <c r="B55" s="113">
        <v>83</v>
      </c>
      <c r="C55" s="113">
        <v>86</v>
      </c>
      <c r="I55" s="112"/>
    </row>
    <row r="56" spans="1:14" ht="22">
      <c r="A56" s="118" t="s">
        <v>194</v>
      </c>
      <c r="B56" s="121">
        <f>SUM(B50:B55)</f>
        <v>7009</v>
      </c>
      <c r="C56" s="121">
        <f>SUM(C50:C55)</f>
        <v>7590</v>
      </c>
      <c r="I56" s="112"/>
    </row>
    <row r="57" spans="1:14" ht="22">
      <c r="A57" s="114" t="s">
        <v>195</v>
      </c>
      <c r="B57" s="113">
        <v>-5202</v>
      </c>
      <c r="C57" s="113">
        <v>-5681</v>
      </c>
      <c r="I57" s="112"/>
    </row>
    <row r="58" spans="1:14" ht="18">
      <c r="A58" s="118" t="s">
        <v>196</v>
      </c>
      <c r="B58" s="121">
        <f>B56+B57</f>
        <v>1807</v>
      </c>
      <c r="C58" s="121">
        <f>C56+C57</f>
        <v>1909</v>
      </c>
    </row>
    <row r="59" spans="1:14">
      <c r="A59" s="111"/>
    </row>
    <row r="60" spans="1:14" ht="22" customHeight="1">
      <c r="A60" s="126" t="s">
        <v>200</v>
      </c>
    </row>
    <row r="61" spans="1:14" ht="22">
      <c r="A61" s="114" t="s">
        <v>197</v>
      </c>
      <c r="B61" s="122">
        <v>2020</v>
      </c>
      <c r="C61" s="122">
        <v>2021</v>
      </c>
    </row>
    <row r="62" spans="1:14" ht="22">
      <c r="A62" s="123" t="s">
        <v>157</v>
      </c>
      <c r="B62" s="77">
        <v>2096</v>
      </c>
      <c r="C62" s="77">
        <v>2050</v>
      </c>
      <c r="I62" s="111"/>
      <c r="N62" s="112"/>
    </row>
    <row r="63" spans="1:14" ht="22">
      <c r="A63" s="123" t="s">
        <v>198</v>
      </c>
      <c r="B63" s="77">
        <v>418</v>
      </c>
      <c r="C63" s="77">
        <v>518</v>
      </c>
      <c r="I63" s="112"/>
    </row>
    <row r="64" spans="1:14" ht="22">
      <c r="A64" s="118" t="s">
        <v>199</v>
      </c>
      <c r="B64" s="120">
        <f>SUM(B62:B63)</f>
        <v>2514</v>
      </c>
      <c r="C64" s="120">
        <f>SUM(C62:C63)</f>
        <v>2568</v>
      </c>
    </row>
    <row r="66" spans="1:18" ht="29" customHeight="1">
      <c r="A66" s="126" t="s">
        <v>201</v>
      </c>
    </row>
    <row r="67" spans="1:18" ht="22">
      <c r="A67" s="115"/>
      <c r="B67" s="122">
        <v>2019</v>
      </c>
      <c r="C67" s="122">
        <v>2020</v>
      </c>
      <c r="D67" s="122">
        <v>2021</v>
      </c>
      <c r="E67" s="140"/>
      <c r="F67" s="140"/>
      <c r="G67" s="140"/>
      <c r="J67" s="111"/>
      <c r="K67" s="111"/>
      <c r="L67" s="111"/>
      <c r="M67" s="111"/>
      <c r="R67" s="112"/>
    </row>
    <row r="68" spans="1:18" ht="22">
      <c r="A68" s="123" t="s">
        <v>202</v>
      </c>
      <c r="B68" s="117" t="s">
        <v>204</v>
      </c>
      <c r="C68" s="117" t="s">
        <v>203</v>
      </c>
      <c r="D68" s="117">
        <v>57</v>
      </c>
      <c r="E68" s="145"/>
      <c r="F68" s="145"/>
      <c r="G68" s="145"/>
      <c r="J68" s="112"/>
      <c r="K68" s="112"/>
      <c r="L68" s="112"/>
      <c r="M68" s="112"/>
    </row>
    <row r="69" spans="1:18" ht="22">
      <c r="A69" s="123" t="s">
        <v>205</v>
      </c>
      <c r="B69" s="113">
        <v>-115</v>
      </c>
      <c r="C69" s="113">
        <v>-209</v>
      </c>
      <c r="D69" s="113">
        <v>-232</v>
      </c>
      <c r="E69" s="141"/>
      <c r="F69" s="141"/>
      <c r="G69" s="141"/>
      <c r="J69" s="112"/>
      <c r="K69" s="112"/>
      <c r="L69" s="112"/>
      <c r="M69" s="112"/>
    </row>
    <row r="70" spans="1:18" ht="22">
      <c r="A70" s="123" t="s">
        <v>206</v>
      </c>
      <c r="B70" s="117" t="s">
        <v>208</v>
      </c>
      <c r="C70" s="117" t="s">
        <v>207</v>
      </c>
      <c r="D70" s="117">
        <v>46</v>
      </c>
      <c r="E70" s="145"/>
      <c r="F70" s="145"/>
      <c r="G70" s="145"/>
      <c r="J70" s="112"/>
      <c r="K70" s="112"/>
      <c r="L70" s="112"/>
      <c r="M70" s="112"/>
    </row>
    <row r="71" spans="1:18" ht="18">
      <c r="A71" s="123" t="s">
        <v>62</v>
      </c>
      <c r="B71" s="113">
        <v>-11</v>
      </c>
      <c r="C71" s="113">
        <v>-17</v>
      </c>
      <c r="D71" s="113">
        <v>-34</v>
      </c>
      <c r="E71" s="141"/>
      <c r="F71" s="141"/>
      <c r="G71" s="141"/>
    </row>
    <row r="72" spans="1:18" ht="22">
      <c r="A72" s="118" t="s">
        <v>209</v>
      </c>
      <c r="B72" s="119">
        <f>SUM(B68:B71)</f>
        <v>-126</v>
      </c>
      <c r="C72" s="119">
        <f>SUM(C68:C71)</f>
        <v>-226</v>
      </c>
      <c r="D72" s="119">
        <f>SUM(D68:D71)</f>
        <v>-163</v>
      </c>
      <c r="E72" s="146"/>
      <c r="F72" s="146"/>
      <c r="G72" s="146"/>
    </row>
    <row r="75" spans="1:18" ht="39" customHeight="1">
      <c r="A75" s="124" t="s">
        <v>210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</row>
    <row r="76" spans="1:18" ht="22">
      <c r="A76" s="114" t="s">
        <v>211</v>
      </c>
      <c r="B76" s="122">
        <v>2020</v>
      </c>
      <c r="C76" s="122">
        <v>2021</v>
      </c>
    </row>
    <row r="77" spans="1:18" ht="22">
      <c r="A77" s="123" t="s">
        <v>212</v>
      </c>
      <c r="B77" s="113">
        <v>13222</v>
      </c>
      <c r="C77" s="113">
        <v>12723</v>
      </c>
      <c r="N77" s="112"/>
    </row>
    <row r="78" spans="1:18" ht="18">
      <c r="A78" s="123" t="s">
        <v>213</v>
      </c>
      <c r="B78" s="113">
        <v>233</v>
      </c>
      <c r="C78" s="113">
        <v>334</v>
      </c>
    </row>
    <row r="79" spans="1:18" ht="18">
      <c r="A79" s="123" t="s">
        <v>214</v>
      </c>
      <c r="B79" s="113">
        <v>15001</v>
      </c>
      <c r="C79" s="113">
        <v>18336</v>
      </c>
    </row>
    <row r="80" spans="1:18" ht="18">
      <c r="A80" s="123" t="s">
        <v>215</v>
      </c>
      <c r="B80" s="113">
        <v>4962</v>
      </c>
      <c r="C80" s="113">
        <v>4748</v>
      </c>
    </row>
    <row r="81" spans="1:14" ht="22">
      <c r="A81" s="118" t="s">
        <v>216</v>
      </c>
      <c r="B81" s="120">
        <f>SUM(B77:B80)</f>
        <v>33418</v>
      </c>
      <c r="C81" s="120">
        <f>SUM(C77:C80)</f>
        <v>36141</v>
      </c>
      <c r="N81" s="112"/>
    </row>
    <row r="82" spans="1:14" ht="22">
      <c r="A82" s="114" t="s">
        <v>217</v>
      </c>
      <c r="B82" s="114"/>
      <c r="C82" s="117"/>
    </row>
    <row r="83" spans="1:14" ht="22">
      <c r="A83" s="123" t="s">
        <v>213</v>
      </c>
      <c r="B83" s="113">
        <v>1519</v>
      </c>
      <c r="C83" s="113">
        <v>590</v>
      </c>
      <c r="N83" s="112"/>
    </row>
    <row r="84" spans="1:14" ht="18">
      <c r="A84" s="123" t="s">
        <v>214</v>
      </c>
      <c r="B84" s="113">
        <v>6689</v>
      </c>
      <c r="C84" s="113">
        <v>3604</v>
      </c>
    </row>
    <row r="85" spans="1:14" ht="18">
      <c r="A85" s="123" t="s">
        <v>218</v>
      </c>
      <c r="B85" s="113">
        <v>81</v>
      </c>
      <c r="C85" s="113">
        <v>109</v>
      </c>
    </row>
    <row r="86" spans="1:14" ht="22">
      <c r="A86" s="118" t="s">
        <v>219</v>
      </c>
      <c r="B86" s="120">
        <f>SUM(B83:B85)</f>
        <v>8289</v>
      </c>
      <c r="C86" s="120">
        <f>SUM(C83:C85)</f>
        <v>4303</v>
      </c>
      <c r="N86" s="112"/>
    </row>
    <row r="87" spans="1:14" ht="22">
      <c r="A87" s="114" t="s">
        <v>220</v>
      </c>
      <c r="B87" s="117"/>
      <c r="C87" s="117"/>
    </row>
    <row r="88" spans="1:14" ht="22">
      <c r="A88" s="123" t="s">
        <v>213</v>
      </c>
      <c r="B88" s="113">
        <v>31</v>
      </c>
      <c r="C88" s="113">
        <v>45</v>
      </c>
      <c r="N88" s="112"/>
    </row>
    <row r="89" spans="1:14" ht="18">
      <c r="A89" s="123" t="s">
        <v>214</v>
      </c>
      <c r="B89" s="113">
        <v>2819</v>
      </c>
      <c r="C89" s="113">
        <v>3545</v>
      </c>
    </row>
    <row r="90" spans="1:14" ht="18">
      <c r="A90" s="123" t="s">
        <v>218</v>
      </c>
      <c r="B90" s="113">
        <v>7</v>
      </c>
      <c r="C90" s="113" t="s">
        <v>34</v>
      </c>
    </row>
    <row r="91" spans="1:14" ht="18">
      <c r="A91" s="123" t="s">
        <v>221</v>
      </c>
      <c r="B91" s="113">
        <v>3232</v>
      </c>
      <c r="C91" s="113">
        <v>3207</v>
      </c>
    </row>
    <row r="92" spans="1:14" ht="22">
      <c r="A92" s="118" t="s">
        <v>222</v>
      </c>
      <c r="B92" s="120">
        <f>SUM(B88:B91)</f>
        <v>6089</v>
      </c>
      <c r="C92" s="120">
        <f>SUM(C88:C91)</f>
        <v>6797</v>
      </c>
    </row>
    <row r="94" spans="1:14" ht="17">
      <c r="A94" s="125" t="s">
        <v>223</v>
      </c>
      <c r="B94" s="31"/>
      <c r="C94" s="31"/>
      <c r="D94" s="31"/>
      <c r="E94" s="31"/>
      <c r="F94" s="31"/>
      <c r="G94" s="31"/>
      <c r="H94" s="31"/>
    </row>
    <row r="95" spans="1:14">
      <c r="B95" s="31"/>
      <c r="C95" s="31"/>
      <c r="D95" s="31"/>
      <c r="E95" s="31"/>
      <c r="F95" s="31"/>
      <c r="G95" s="31"/>
      <c r="H95" s="31"/>
    </row>
    <row r="96" spans="1:14">
      <c r="B96" s="31"/>
      <c r="C96" s="31"/>
      <c r="D96" s="31"/>
      <c r="E96" s="31"/>
      <c r="F96" s="31"/>
      <c r="G96" s="31"/>
      <c r="H96" s="31"/>
    </row>
    <row r="97" spans="1:8" ht="34" customHeight="1">
      <c r="A97" s="124" t="s">
        <v>225</v>
      </c>
      <c r="B97" s="31"/>
      <c r="C97" s="31"/>
      <c r="D97" s="31"/>
      <c r="E97" s="31"/>
      <c r="F97" s="31"/>
      <c r="G97" s="31"/>
      <c r="H97" s="31"/>
    </row>
    <row r="98" spans="1:8" ht="20" customHeight="1">
      <c r="A98" s="127" t="s">
        <v>224</v>
      </c>
      <c r="B98" s="31"/>
      <c r="C98" s="31"/>
      <c r="D98" s="31"/>
      <c r="E98" s="31"/>
      <c r="F98" s="31"/>
      <c r="G98" s="31"/>
      <c r="H98" s="31"/>
    </row>
    <row r="99" spans="1:8" ht="20">
      <c r="A99" s="124" t="s">
        <v>226</v>
      </c>
    </row>
    <row r="100" spans="1:8" ht="17">
      <c r="A100" s="126" t="s">
        <v>228</v>
      </c>
    </row>
    <row r="101" spans="1:8" ht="17">
      <c r="A101" s="126" t="s">
        <v>227</v>
      </c>
    </row>
    <row r="102" spans="1:8" ht="20">
      <c r="A102" s="124" t="s">
        <v>229</v>
      </c>
    </row>
  </sheetData>
  <mergeCells count="4">
    <mergeCell ref="A3:D14"/>
    <mergeCell ref="G2:J2"/>
    <mergeCell ref="G7:J7"/>
    <mergeCell ref="G12:J12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22E446D-AED3-BF44-AD0F-2FE16C17081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NOTE!K9:O9</xm:f>
              <xm:sqref>P9</xm:sqref>
            </x14:sparkline>
          </x14:sparklines>
        </x14:sparklineGroup>
        <x14:sparklineGroup displayEmptyCellsAs="gap" xr2:uid="{FF090EF0-AF46-A54F-BDB6-2C0461F2627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NOTE!K4:O4</xm:f>
              <xm:sqref>P4</xm:sqref>
            </x14:sparkline>
          </x14:sparklines>
        </x14:sparklineGroup>
        <x14:sparklineGroup displayEmptyCellsAs="gap" xr2:uid="{CAA5654B-014F-9040-8422-D29B4DB5332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NOTE!K14:O14</xm:f>
              <xm:sqref>P14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D27BF-70EC-4041-B890-AA977F586786}">
  <dimension ref="A1:CR55"/>
  <sheetViews>
    <sheetView zoomScale="59" workbookViewId="0">
      <selection activeCell="A17" sqref="A17"/>
    </sheetView>
  </sheetViews>
  <sheetFormatPr baseColWidth="10" defaultColWidth="11" defaultRowHeight="15"/>
  <cols>
    <col min="1" max="1" width="97.33203125" customWidth="1"/>
    <col min="2" max="3" width="11" style="134"/>
    <col min="4" max="8" width="11" style="22"/>
    <col min="9" max="9" width="20.1640625" customWidth="1"/>
    <col min="10" max="10" width="13" customWidth="1"/>
    <col min="11" max="15" width="12" bestFit="1" customWidth="1"/>
    <col min="16" max="16" width="19.5" customWidth="1"/>
    <col min="17" max="17" width="26.33203125" style="134" bestFit="1" customWidth="1"/>
    <col min="18" max="23" width="13" customWidth="1"/>
    <col min="24" max="24" width="19.5" customWidth="1"/>
    <col min="25" max="96" width="11" style="31"/>
  </cols>
  <sheetData>
    <row r="1" spans="1:25" ht="33" customHeight="1">
      <c r="A1" s="4"/>
      <c r="B1" s="5">
        <v>2015</v>
      </c>
      <c r="C1" s="5">
        <v>2016</v>
      </c>
      <c r="D1" s="5">
        <v>2017</v>
      </c>
      <c r="E1" s="5">
        <v>2018</v>
      </c>
      <c r="F1" s="5">
        <v>2019</v>
      </c>
      <c r="G1" s="5">
        <v>2020</v>
      </c>
      <c r="H1" s="5">
        <v>2021</v>
      </c>
      <c r="I1" s="6" t="s">
        <v>16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s">
        <v>15</v>
      </c>
      <c r="Q1" s="72" t="s">
        <v>74</v>
      </c>
    </row>
    <row r="2" spans="1:25" ht="47" customHeight="1">
      <c r="A2" s="44" t="s">
        <v>75</v>
      </c>
      <c r="B2" s="26">
        <v>9248</v>
      </c>
      <c r="C2" s="26">
        <v>10842</v>
      </c>
      <c r="D2" s="26">
        <v>13094</v>
      </c>
      <c r="E2" s="26">
        <v>15451</v>
      </c>
      <c r="F2" s="26">
        <v>17772</v>
      </c>
      <c r="G2" s="26">
        <v>21454</v>
      </c>
      <c r="H2" s="26">
        <v>25371</v>
      </c>
      <c r="J2" s="28">
        <f t="shared" ref="J2:O2" si="0">(C2-B2)/B2</f>
        <v>0.17236159169550172</v>
      </c>
      <c r="K2" s="28">
        <f t="shared" si="0"/>
        <v>0.20771075447334439</v>
      </c>
      <c r="L2" s="28">
        <f t="shared" si="0"/>
        <v>0.18000610966855049</v>
      </c>
      <c r="M2" s="28">
        <f t="shared" si="0"/>
        <v>0.15021681444566695</v>
      </c>
      <c r="N2" s="28">
        <f t="shared" si="0"/>
        <v>0.2071798334458699</v>
      </c>
      <c r="O2" s="28">
        <f t="shared" si="0"/>
        <v>0.18257667567819522</v>
      </c>
      <c r="Q2" s="73" t="s">
        <v>46</v>
      </c>
    </row>
    <row r="3" spans="1:25" s="1" customFormat="1" ht="23">
      <c r="A3" s="15" t="s">
        <v>21</v>
      </c>
      <c r="B3" s="16"/>
      <c r="C3" s="16"/>
      <c r="D3" s="20"/>
      <c r="E3" s="20"/>
      <c r="F3" s="20"/>
      <c r="G3" s="20"/>
      <c r="H3" s="20"/>
      <c r="J3" s="30"/>
      <c r="K3" s="30"/>
      <c r="L3" s="30"/>
      <c r="M3" s="30"/>
      <c r="N3" s="30"/>
      <c r="O3" s="30"/>
      <c r="Q3" s="69"/>
    </row>
    <row r="4" spans="1:25" ht="36" customHeight="1">
      <c r="A4" s="17" t="s">
        <v>131</v>
      </c>
      <c r="B4" s="2">
        <v>2610</v>
      </c>
      <c r="C4" s="2">
        <v>3346</v>
      </c>
      <c r="D4" s="19">
        <v>4419</v>
      </c>
      <c r="E4" s="19">
        <v>5581</v>
      </c>
      <c r="F4" s="19">
        <v>6790</v>
      </c>
      <c r="G4" s="19">
        <v>7934</v>
      </c>
      <c r="H4" s="19">
        <v>10315</v>
      </c>
      <c r="J4" s="28">
        <f t="shared" ref="J4:O4" si="1">(C4-B4)/B4</f>
        <v>0.28199233716475097</v>
      </c>
      <c r="K4" s="28">
        <f t="shared" si="1"/>
        <v>0.32068141063956962</v>
      </c>
      <c r="L4" s="28">
        <f t="shared" si="1"/>
        <v>0.26295541977823039</v>
      </c>
      <c r="M4" s="28">
        <f t="shared" si="1"/>
        <v>0.21662784447231678</v>
      </c>
      <c r="N4" s="28">
        <f t="shared" si="1"/>
        <v>0.16848306332842417</v>
      </c>
      <c r="O4" s="28">
        <f t="shared" si="1"/>
        <v>0.30010083186286868</v>
      </c>
      <c r="P4" s="31"/>
    </row>
    <row r="5" spans="1:25" ht="23">
      <c r="A5" s="17" t="s">
        <v>132</v>
      </c>
      <c r="B5" s="2">
        <v>809</v>
      </c>
      <c r="C5" s="2">
        <v>1088</v>
      </c>
      <c r="D5" s="19">
        <v>1011</v>
      </c>
      <c r="E5" s="19">
        <v>1274</v>
      </c>
      <c r="F5" s="19">
        <v>1380</v>
      </c>
      <c r="G5" s="19">
        <v>1741</v>
      </c>
      <c r="H5" s="19">
        <v>1060</v>
      </c>
      <c r="J5" s="28"/>
      <c r="K5" s="28"/>
      <c r="L5" s="28"/>
      <c r="M5" s="28"/>
      <c r="N5" s="28"/>
      <c r="O5" s="28"/>
    </row>
    <row r="6" spans="1:25" ht="23">
      <c r="A6" s="17" t="s">
        <v>133</v>
      </c>
      <c r="B6" s="2">
        <v>1220</v>
      </c>
      <c r="C6" s="2">
        <v>1267</v>
      </c>
      <c r="D6" s="19">
        <v>1364</v>
      </c>
      <c r="E6" s="19">
        <v>1482</v>
      </c>
      <c r="F6" s="19">
        <v>1615</v>
      </c>
      <c r="G6" s="19">
        <v>1778</v>
      </c>
      <c r="H6" s="19">
        <v>2075</v>
      </c>
      <c r="J6" s="28"/>
      <c r="K6" s="28"/>
      <c r="L6" s="28"/>
      <c r="M6" s="28"/>
      <c r="N6" s="28"/>
      <c r="O6" s="28"/>
    </row>
    <row r="7" spans="1:25" ht="25">
      <c r="A7" s="17" t="s">
        <v>134</v>
      </c>
      <c r="B7" s="2">
        <v>985</v>
      </c>
      <c r="C7" s="2">
        <v>969</v>
      </c>
      <c r="D7" s="19">
        <v>1128</v>
      </c>
      <c r="E7" s="19">
        <v>1313</v>
      </c>
      <c r="F7" s="19">
        <v>1401</v>
      </c>
      <c r="G7" s="19">
        <v>1861</v>
      </c>
      <c r="H7" s="19">
        <v>2445</v>
      </c>
      <c r="J7" s="28"/>
      <c r="K7" s="28"/>
      <c r="L7" s="28"/>
      <c r="M7" s="28"/>
      <c r="N7" s="28"/>
      <c r="O7" s="28"/>
    </row>
    <row r="8" spans="1:25" ht="23">
      <c r="A8" s="17" t="s">
        <v>135</v>
      </c>
      <c r="B8" s="2">
        <v>947</v>
      </c>
      <c r="C8" s="2">
        <v>834</v>
      </c>
      <c r="D8" s="19">
        <v>953</v>
      </c>
      <c r="E8" s="19">
        <v>1071</v>
      </c>
      <c r="F8" s="19">
        <v>2085</v>
      </c>
      <c r="G8" s="19">
        <v>2642</v>
      </c>
      <c r="H8" s="19">
        <v>3038</v>
      </c>
      <c r="J8" s="28"/>
      <c r="K8" s="28"/>
      <c r="L8" s="28"/>
      <c r="M8" s="28"/>
      <c r="N8" s="28"/>
      <c r="O8" s="28"/>
    </row>
    <row r="9" spans="1:25" ht="23">
      <c r="A9" s="17" t="s">
        <v>136</v>
      </c>
      <c r="B9" s="2">
        <v>560</v>
      </c>
      <c r="C9" s="2">
        <v>1028</v>
      </c>
      <c r="D9" s="19">
        <v>1155</v>
      </c>
      <c r="E9" s="19">
        <v>1451</v>
      </c>
      <c r="F9" s="19">
        <v>1711</v>
      </c>
      <c r="G9" s="19">
        <v>2070</v>
      </c>
      <c r="H9" s="19">
        <v>2114</v>
      </c>
      <c r="J9" s="28"/>
      <c r="K9" s="28"/>
      <c r="L9" s="28"/>
      <c r="M9" s="28"/>
      <c r="N9" s="28"/>
      <c r="O9" s="28"/>
    </row>
    <row r="10" spans="1:25" ht="23">
      <c r="A10" s="17" t="s">
        <v>137</v>
      </c>
      <c r="B10" s="2">
        <v>608</v>
      </c>
      <c r="C10" s="2">
        <v>724</v>
      </c>
      <c r="D10" s="19">
        <v>805</v>
      </c>
      <c r="E10" s="19">
        <v>776</v>
      </c>
      <c r="F10" s="19"/>
      <c r="G10" s="19"/>
      <c r="H10" s="19"/>
      <c r="J10" s="28"/>
      <c r="K10" s="28"/>
      <c r="L10" s="28"/>
      <c r="M10" s="28"/>
      <c r="N10" s="28"/>
      <c r="O10" s="28"/>
      <c r="Y10" s="32"/>
    </row>
    <row r="11" spans="1:25" ht="23">
      <c r="A11" s="17" t="s">
        <v>138</v>
      </c>
      <c r="B11" s="2">
        <v>48</v>
      </c>
      <c r="C11" s="2" t="s">
        <v>41</v>
      </c>
      <c r="D11" s="19">
        <v>132</v>
      </c>
      <c r="E11" s="19">
        <v>309</v>
      </c>
      <c r="F11" s="19">
        <v>71</v>
      </c>
      <c r="G11" s="19">
        <v>139</v>
      </c>
      <c r="H11" s="19">
        <v>62</v>
      </c>
      <c r="J11" s="28"/>
      <c r="K11" s="28"/>
      <c r="L11" s="28"/>
      <c r="M11" s="28"/>
      <c r="N11" s="28"/>
      <c r="O11" s="28"/>
      <c r="Y11" s="32"/>
    </row>
    <row r="12" spans="1:25" ht="45" customHeight="1">
      <c r="A12" s="25" t="s">
        <v>51</v>
      </c>
      <c r="B12" s="11">
        <v>7787</v>
      </c>
      <c r="C12" s="11">
        <v>9256</v>
      </c>
      <c r="D12" s="26">
        <v>10967</v>
      </c>
      <c r="E12" s="26">
        <v>13257</v>
      </c>
      <c r="F12" s="26">
        <v>15053</v>
      </c>
      <c r="G12" s="26">
        <v>18165</v>
      </c>
      <c r="H12" s="26">
        <v>21109</v>
      </c>
      <c r="J12" s="28">
        <f t="shared" ref="J12:O17" si="2">(C12-B12)/B12</f>
        <v>0.18864774624373956</v>
      </c>
      <c r="K12" s="28">
        <f t="shared" si="2"/>
        <v>0.18485306828003456</v>
      </c>
      <c r="L12" s="28">
        <f t="shared" si="2"/>
        <v>0.20880824291054983</v>
      </c>
      <c r="M12" s="28">
        <f t="shared" si="2"/>
        <v>0.13547559779739005</v>
      </c>
      <c r="N12" s="28">
        <f t="shared" si="2"/>
        <v>0.20673619876436591</v>
      </c>
      <c r="O12" s="28">
        <f t="shared" si="2"/>
        <v>0.16206991467107074</v>
      </c>
      <c r="Q12" s="70"/>
      <c r="R12" s="32"/>
      <c r="S12" s="32"/>
      <c r="T12" s="32"/>
      <c r="U12" s="32"/>
      <c r="V12" s="32"/>
      <c r="W12" s="32"/>
      <c r="X12" s="32"/>
      <c r="Y12" s="32"/>
    </row>
    <row r="13" spans="1:25" ht="45" customHeight="1">
      <c r="A13" s="44" t="s">
        <v>54</v>
      </c>
      <c r="B13" s="11">
        <v>1461</v>
      </c>
      <c r="C13" s="11">
        <v>1586</v>
      </c>
      <c r="D13" s="26">
        <v>2127</v>
      </c>
      <c r="E13" s="26">
        <v>2194</v>
      </c>
      <c r="F13" s="26">
        <v>2719</v>
      </c>
      <c r="G13" s="26">
        <v>3289</v>
      </c>
      <c r="H13" s="26">
        <v>4262</v>
      </c>
      <c r="J13" s="28">
        <f t="shared" si="2"/>
        <v>8.5557837097878162E-2</v>
      </c>
      <c r="K13" s="28">
        <f>(D13-C13)/C13</f>
        <v>0.34110970996216899</v>
      </c>
      <c r="L13" s="28">
        <f t="shared" si="2"/>
        <v>3.1499764927127409E-2</v>
      </c>
      <c r="M13" s="28">
        <f t="shared" si="2"/>
        <v>0.23928896991795806</v>
      </c>
      <c r="N13" s="28">
        <f t="shared" si="2"/>
        <v>0.2096358955498345</v>
      </c>
      <c r="O13" s="28">
        <f t="shared" si="2"/>
        <v>0.29583460018242624</v>
      </c>
      <c r="Q13" s="73" t="s">
        <v>48</v>
      </c>
      <c r="R13" s="32"/>
      <c r="S13" s="32"/>
      <c r="T13" s="32"/>
      <c r="U13" s="32"/>
      <c r="V13" s="32"/>
      <c r="W13" s="32"/>
      <c r="X13" s="32"/>
      <c r="Y13" s="32"/>
    </row>
    <row r="14" spans="1:25" ht="40" customHeight="1">
      <c r="A14" s="17" t="s">
        <v>232</v>
      </c>
      <c r="B14" s="2">
        <v>27</v>
      </c>
      <c r="C14" s="2">
        <v>45</v>
      </c>
      <c r="D14" s="2">
        <v>73</v>
      </c>
      <c r="E14" s="2">
        <v>182</v>
      </c>
      <c r="F14" s="2">
        <v>279</v>
      </c>
      <c r="G14" s="2">
        <v>1776</v>
      </c>
      <c r="H14" s="2">
        <v>-163</v>
      </c>
      <c r="J14" s="28">
        <f t="shared" si="2"/>
        <v>0.66666666666666663</v>
      </c>
      <c r="K14" s="28">
        <f t="shared" si="2"/>
        <v>0.62222222222222223</v>
      </c>
      <c r="L14" s="28">
        <f t="shared" si="2"/>
        <v>1.4931506849315068</v>
      </c>
      <c r="M14" s="28">
        <f t="shared" si="2"/>
        <v>0.53296703296703296</v>
      </c>
      <c r="N14" s="28">
        <f t="shared" si="2"/>
        <v>5.365591397849462</v>
      </c>
      <c r="O14" s="28">
        <f t="shared" si="2"/>
        <v>-1.0917792792792793</v>
      </c>
      <c r="R14" s="32"/>
      <c r="S14" s="32"/>
      <c r="T14" s="32"/>
      <c r="U14" s="32"/>
      <c r="V14" s="32"/>
      <c r="W14" s="32"/>
      <c r="X14" s="32"/>
      <c r="Y14" s="32"/>
    </row>
    <row r="15" spans="1:25" ht="44" customHeight="1">
      <c r="A15" s="44" t="s">
        <v>53</v>
      </c>
      <c r="B15" s="11">
        <v>1488</v>
      </c>
      <c r="C15" s="11">
        <v>1631</v>
      </c>
      <c r="D15" s="26">
        <v>2200</v>
      </c>
      <c r="E15" s="26">
        <v>2376</v>
      </c>
      <c r="F15" s="26">
        <v>2998</v>
      </c>
      <c r="G15" s="26">
        <v>5065</v>
      </c>
      <c r="H15" s="26">
        <v>4099</v>
      </c>
      <c r="J15" s="28">
        <f t="shared" si="2"/>
        <v>9.6102150537634407E-2</v>
      </c>
      <c r="K15" s="28">
        <f t="shared" si="2"/>
        <v>0.34886572654812997</v>
      </c>
      <c r="L15" s="28">
        <f t="shared" si="2"/>
        <v>0.08</v>
      </c>
      <c r="M15" s="28">
        <f t="shared" si="2"/>
        <v>0.26178451178451179</v>
      </c>
      <c r="N15" s="28">
        <f t="shared" si="2"/>
        <v>0.68945963975983993</v>
      </c>
      <c r="O15" s="28">
        <f t="shared" si="2"/>
        <v>-0.19072063178677195</v>
      </c>
      <c r="R15" s="32"/>
      <c r="S15" s="32"/>
      <c r="T15" s="32"/>
      <c r="U15" s="32"/>
      <c r="V15" s="32"/>
      <c r="W15" s="32"/>
      <c r="X15" s="32"/>
      <c r="Y15" s="32"/>
    </row>
    <row r="16" spans="1:25" ht="37" customHeight="1">
      <c r="A16" s="14" t="s">
        <v>52</v>
      </c>
      <c r="B16" s="2">
        <v>260</v>
      </c>
      <c r="C16" s="2">
        <v>230</v>
      </c>
      <c r="D16" s="19">
        <v>405</v>
      </c>
      <c r="E16" s="19">
        <v>319</v>
      </c>
      <c r="F16" s="19">
        <v>539</v>
      </c>
      <c r="G16" s="19">
        <v>863</v>
      </c>
      <c r="H16" s="19">
        <v>-70</v>
      </c>
      <c r="J16" s="28"/>
      <c r="K16" s="28"/>
      <c r="L16" s="28"/>
      <c r="M16" s="28"/>
      <c r="N16" s="28"/>
      <c r="O16" s="28"/>
      <c r="R16" s="32"/>
      <c r="S16" s="32"/>
      <c r="T16" s="32"/>
      <c r="U16" s="32"/>
      <c r="V16" s="32"/>
      <c r="W16" s="32"/>
      <c r="X16" s="32"/>
      <c r="Y16" s="32"/>
    </row>
    <row r="17" spans="1:96" ht="42" customHeight="1">
      <c r="A17" s="38" t="s">
        <v>50</v>
      </c>
      <c r="B17" s="11">
        <v>1228</v>
      </c>
      <c r="C17" s="11">
        <v>1401</v>
      </c>
      <c r="D17" s="26">
        <v>1795</v>
      </c>
      <c r="E17" s="26">
        <v>2057</v>
      </c>
      <c r="F17" s="26">
        <v>2459</v>
      </c>
      <c r="G17" s="26">
        <v>4202</v>
      </c>
      <c r="H17" s="26">
        <v>4169</v>
      </c>
      <c r="J17" s="28">
        <f t="shared" si="2"/>
        <v>0.14087947882736157</v>
      </c>
      <c r="K17" s="28">
        <f t="shared" si="2"/>
        <v>0.28122769450392576</v>
      </c>
      <c r="L17" s="28">
        <f t="shared" si="2"/>
        <v>0.14596100278551533</v>
      </c>
      <c r="M17" s="28">
        <f t="shared" si="2"/>
        <v>0.19543023821098687</v>
      </c>
      <c r="N17" s="28">
        <f t="shared" si="2"/>
        <v>0.70882472549816999</v>
      </c>
      <c r="O17" s="28">
        <f t="shared" si="2"/>
        <v>-7.8534031413612562E-3</v>
      </c>
      <c r="Q17" s="73" t="s">
        <v>49</v>
      </c>
      <c r="R17" s="32"/>
      <c r="S17" s="32"/>
      <c r="T17" s="32"/>
      <c r="U17" s="32"/>
      <c r="V17" s="32"/>
      <c r="W17" s="32"/>
      <c r="X17" s="32"/>
      <c r="Y17" s="32"/>
    </row>
    <row r="18" spans="1:96" s="1" customFormat="1" ht="31" customHeight="1">
      <c r="A18" s="40" t="s">
        <v>47</v>
      </c>
      <c r="B18" s="41"/>
      <c r="C18" s="18"/>
      <c r="D18" s="21"/>
      <c r="E18" s="21"/>
      <c r="F18" s="21"/>
      <c r="G18" s="21"/>
      <c r="H18" s="42"/>
      <c r="I18" s="9"/>
      <c r="J18" s="9"/>
      <c r="K18" s="9"/>
      <c r="L18" s="9"/>
      <c r="M18" s="9"/>
      <c r="N18" s="9"/>
      <c r="O18" s="9"/>
      <c r="P18" s="9"/>
      <c r="Q18" s="69"/>
      <c r="R18" s="9"/>
      <c r="S18" s="9"/>
      <c r="T18" s="9"/>
      <c r="U18" s="9"/>
      <c r="V18" s="9"/>
      <c r="W18" s="9"/>
      <c r="X18" s="9"/>
      <c r="Y18" s="9"/>
    </row>
    <row r="19" spans="1:96" ht="40" customHeight="1">
      <c r="A19" s="45" t="s">
        <v>241</v>
      </c>
      <c r="B19" s="139"/>
      <c r="C19" s="148">
        <f>C2/NOTE!E14</f>
        <v>3.0625907449987853E-2</v>
      </c>
      <c r="D19" s="148">
        <f>D2/NOTE!F14</f>
        <v>2.8703644841169804E-2</v>
      </c>
      <c r="E19" s="148">
        <f>E2/NOTE!G14</f>
        <v>2.6303200951961037E-2</v>
      </c>
      <c r="F19" s="148">
        <f>F2/NOTE!H14</f>
        <v>2.4963303718790603E-2</v>
      </c>
      <c r="G19" s="148">
        <f>G2/NOTE!I14</f>
        <v>2.2919422004098019E-2</v>
      </c>
      <c r="H19" s="148">
        <f>H2/NOTE!J14</f>
        <v>2.0363935823623322E-2</v>
      </c>
      <c r="J19" s="28"/>
      <c r="K19" s="28">
        <f>(D19-C19)/C19</f>
        <v>-6.2765898837678732E-2</v>
      </c>
      <c r="L19" s="28">
        <f>(E19-D19)/D19</f>
        <v>-8.3628539249684317E-2</v>
      </c>
      <c r="M19" s="28">
        <f>(F19-E19)/E19</f>
        <v>-5.0940462935197925E-2</v>
      </c>
      <c r="N19" s="28">
        <f>(G19-F19)/F19</f>
        <v>-8.1875449568563907E-2</v>
      </c>
      <c r="O19" s="28">
        <f>(H19-G19)/G19</f>
        <v>-0.11149871842395384</v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</row>
    <row r="20" spans="1:96" ht="30" customHeight="1">
      <c r="A20" s="45" t="s">
        <v>42</v>
      </c>
      <c r="B20" s="148">
        <f t="shared" ref="B20:H20" si="3">B13/B2</f>
        <v>0.15798010380622837</v>
      </c>
      <c r="C20" s="148">
        <f t="shared" si="3"/>
        <v>0.14628297362110312</v>
      </c>
      <c r="D20" s="148">
        <f t="shared" si="3"/>
        <v>0.16244081258591722</v>
      </c>
      <c r="E20" s="148">
        <f t="shared" si="3"/>
        <v>0.1419972817293379</v>
      </c>
      <c r="F20" s="148">
        <f t="shared" si="3"/>
        <v>0.15299347287868556</v>
      </c>
      <c r="G20" s="148">
        <f t="shared" si="3"/>
        <v>0.15330474503589075</v>
      </c>
      <c r="H20" s="148">
        <f t="shared" si="3"/>
        <v>0.16798707185369122</v>
      </c>
      <c r="I20" s="8"/>
      <c r="J20" s="28">
        <f t="shared" ref="J20:O24" si="4">(C20-B20)/B20</f>
        <v>-7.4041793259437577E-2</v>
      </c>
      <c r="K20" s="28">
        <f t="shared" si="4"/>
        <v>0.11045604669389308</v>
      </c>
      <c r="L20" s="28">
        <f t="shared" si="4"/>
        <v>-0.12585218290364347</v>
      </c>
      <c r="M20" s="28">
        <f t="shared" si="4"/>
        <v>7.7439448244562781E-2</v>
      </c>
      <c r="N20" s="28">
        <f t="shared" si="4"/>
        <v>2.0345453394081353E-3</v>
      </c>
      <c r="O20" s="28">
        <f t="shared" si="4"/>
        <v>9.5772161614196133E-2</v>
      </c>
      <c r="P20" s="8"/>
      <c r="Q20" s="71"/>
      <c r="R20" s="32"/>
      <c r="S20" s="32"/>
      <c r="T20" s="32"/>
      <c r="U20" s="32"/>
      <c r="V20" s="32"/>
      <c r="W20" s="32"/>
      <c r="X20" s="32"/>
      <c r="Y20" s="32"/>
    </row>
    <row r="21" spans="1:96" ht="30" customHeight="1">
      <c r="A21" s="46" t="s">
        <v>55</v>
      </c>
      <c r="B21" s="48">
        <f t="shared" ref="B21:H21" si="5">B15/B2</f>
        <v>0.16089965397923875</v>
      </c>
      <c r="C21" s="48">
        <f t="shared" si="5"/>
        <v>0.15043349935436268</v>
      </c>
      <c r="D21" s="48">
        <f t="shared" si="5"/>
        <v>0.16801588513823126</v>
      </c>
      <c r="E21" s="48">
        <f t="shared" si="5"/>
        <v>0.15377645459840786</v>
      </c>
      <c r="F21" s="48">
        <f t="shared" si="5"/>
        <v>0.16869232500562684</v>
      </c>
      <c r="G21" s="48">
        <f t="shared" si="5"/>
        <v>0.23608651067400019</v>
      </c>
      <c r="H21" s="48">
        <f t="shared" si="5"/>
        <v>0.16156241377951205</v>
      </c>
      <c r="I21" s="8"/>
      <c r="J21" s="28">
        <f>(C21-B21)/B21</f>
        <v>-6.5047713690090006E-2</v>
      </c>
      <c r="K21" s="28">
        <f t="shared" si="4"/>
        <v>0.11687812793911907</v>
      </c>
      <c r="L21" s="28">
        <f t="shared" si="4"/>
        <v>-8.4750501585658028E-2</v>
      </c>
      <c r="M21" s="28">
        <f t="shared" si="4"/>
        <v>9.6997101709570904E-2</v>
      </c>
      <c r="N21" s="28">
        <f t="shared" si="4"/>
        <v>0.39950949556315246</v>
      </c>
      <c r="O21" s="28">
        <f t="shared" si="4"/>
        <v>-0.31566435829700856</v>
      </c>
      <c r="P21" s="8"/>
      <c r="Q21" s="71"/>
      <c r="R21" s="32"/>
      <c r="S21" s="32"/>
      <c r="T21" s="32"/>
      <c r="U21" s="32"/>
      <c r="V21" s="32"/>
      <c r="W21" s="32"/>
      <c r="X21" s="32"/>
      <c r="Y21" s="32"/>
    </row>
    <row r="22" spans="1:96" ht="30" customHeight="1">
      <c r="A22" s="47" t="s">
        <v>43</v>
      </c>
      <c r="B22" s="48">
        <f t="shared" ref="B22:H22" si="6">B17/B2</f>
        <v>0.13278546712802769</v>
      </c>
      <c r="C22" s="48">
        <f t="shared" si="6"/>
        <v>0.1292197011621472</v>
      </c>
      <c r="D22" s="48">
        <f t="shared" si="6"/>
        <v>0.13708568810142049</v>
      </c>
      <c r="E22" s="48">
        <f t="shared" si="6"/>
        <v>0.13313054171251051</v>
      </c>
      <c r="F22" s="48">
        <f t="shared" si="6"/>
        <v>0.13836371820841772</v>
      </c>
      <c r="G22" s="48">
        <f t="shared" si="6"/>
        <v>0.19586091171809453</v>
      </c>
      <c r="H22" s="48">
        <f t="shared" si="6"/>
        <v>0.16432146939419021</v>
      </c>
      <c r="I22" s="8"/>
      <c r="J22" s="28">
        <f>(C22-B22)/B22</f>
        <v>-2.6853586036207432E-2</v>
      </c>
      <c r="K22" s="28">
        <f t="shared" si="4"/>
        <v>6.0872969590007854E-2</v>
      </c>
      <c r="L22" s="28">
        <f t="shared" si="4"/>
        <v>-2.8851636109407958E-2</v>
      </c>
      <c r="M22" s="28">
        <f t="shared" si="4"/>
        <v>3.9308609644269472E-2</v>
      </c>
      <c r="N22" s="28">
        <f t="shared" si="4"/>
        <v>0.4155510870491973</v>
      </c>
      <c r="O22" s="28">
        <f t="shared" si="4"/>
        <v>-0.16102979429249006</v>
      </c>
      <c r="P22" s="8"/>
      <c r="Q22" s="71"/>
      <c r="R22" s="32"/>
      <c r="S22" s="32"/>
      <c r="T22" s="32"/>
      <c r="U22" s="32"/>
      <c r="V22" s="32"/>
      <c r="W22" s="32"/>
      <c r="X22" s="32"/>
      <c r="Y22" s="32"/>
    </row>
    <row r="23" spans="1:96" ht="30" customHeight="1">
      <c r="A23" s="46" t="s">
        <v>44</v>
      </c>
      <c r="B23" s="43"/>
      <c r="C23" s="49" t="e">
        <f>C17/((#REF!+#REF!)*0.5)</f>
        <v>#REF!</v>
      </c>
      <c r="D23" s="49" t="e">
        <f>D17/((#REF!+#REF!)*0.5)</f>
        <v>#REF!</v>
      </c>
      <c r="E23" s="49" t="e">
        <f>E17/((#REF!+#REF!)*0.5)</f>
        <v>#REF!</v>
      </c>
      <c r="F23" s="49" t="e">
        <f>F17/((#REF!+#REF!)*0.5)</f>
        <v>#REF!</v>
      </c>
      <c r="G23" s="49" t="e">
        <f>G17/((#REF!+#REF!)*0.5)</f>
        <v>#REF!</v>
      </c>
      <c r="H23" s="49" t="e">
        <f>H17/((#REF!+#REF!)*0.5)</f>
        <v>#REF!</v>
      </c>
      <c r="I23" s="8"/>
      <c r="J23" s="28" t="e">
        <f>(C23-B23)/B23</f>
        <v>#REF!</v>
      </c>
      <c r="K23" s="28" t="e">
        <f t="shared" si="4"/>
        <v>#REF!</v>
      </c>
      <c r="L23" s="28" t="e">
        <f t="shared" si="4"/>
        <v>#REF!</v>
      </c>
      <c r="M23" s="28" t="e">
        <f t="shared" si="4"/>
        <v>#REF!</v>
      </c>
      <c r="N23" s="28" t="e">
        <f t="shared" si="4"/>
        <v>#REF!</v>
      </c>
      <c r="O23" s="28" t="e">
        <f t="shared" si="4"/>
        <v>#REF!</v>
      </c>
      <c r="P23" s="8"/>
      <c r="Q23" s="71"/>
      <c r="R23" s="32"/>
      <c r="S23" s="32"/>
      <c r="T23" s="32"/>
      <c r="U23" s="32"/>
      <c r="V23" s="32"/>
      <c r="W23" s="32"/>
      <c r="X23" s="32"/>
      <c r="Y23" s="32"/>
    </row>
    <row r="24" spans="1:96" ht="30" customHeight="1">
      <c r="A24" s="46" t="s">
        <v>45</v>
      </c>
      <c r="B24" s="43"/>
      <c r="C24" s="49" t="e">
        <f>C17/((#REF!+#REF!)*0.5)</f>
        <v>#REF!</v>
      </c>
      <c r="D24" s="49" t="e">
        <f>D17/((#REF!+#REF!)*0.5)</f>
        <v>#REF!</v>
      </c>
      <c r="E24" s="49" t="e">
        <f>E17/((#REF!+#REF!)*0.5)</f>
        <v>#REF!</v>
      </c>
      <c r="F24" s="49" t="e">
        <f>F17/((#REF!+#REF!)*0.5)</f>
        <v>#REF!</v>
      </c>
      <c r="G24" s="49" t="e">
        <f>G17/((#REF!+#REF!)*0.5)</f>
        <v>#REF!</v>
      </c>
      <c r="H24" s="49" t="e">
        <f>H17/((#REF!+#REF!)*0.5)</f>
        <v>#REF!</v>
      </c>
      <c r="I24" s="8"/>
      <c r="J24" s="28" t="e">
        <f>(C24-B24)/B24</f>
        <v>#REF!</v>
      </c>
      <c r="K24" s="28" t="e">
        <f t="shared" si="4"/>
        <v>#REF!</v>
      </c>
      <c r="L24" s="28" t="e">
        <f t="shared" si="4"/>
        <v>#REF!</v>
      </c>
      <c r="M24" s="28" t="e">
        <f t="shared" si="4"/>
        <v>#REF!</v>
      </c>
      <c r="N24" s="28" t="e">
        <f t="shared" si="4"/>
        <v>#REF!</v>
      </c>
      <c r="O24" s="28" t="e">
        <f t="shared" si="4"/>
        <v>#REF!</v>
      </c>
      <c r="P24" s="8"/>
      <c r="Q24" s="71"/>
      <c r="R24" s="32"/>
      <c r="S24" s="32"/>
      <c r="T24" s="32"/>
      <c r="U24" s="32"/>
      <c r="V24" s="32"/>
      <c r="W24" s="32"/>
      <c r="X24" s="32"/>
      <c r="Y24" s="32"/>
    </row>
    <row r="25" spans="1:96" ht="23">
      <c r="A25" s="39" t="s">
        <v>23</v>
      </c>
      <c r="B25" s="2"/>
      <c r="C25" s="2"/>
      <c r="D25" s="19"/>
      <c r="E25" s="19"/>
      <c r="F25" s="19"/>
      <c r="G25" s="19"/>
      <c r="H25" s="19"/>
      <c r="I25" s="36"/>
      <c r="J25" s="37"/>
      <c r="K25" s="37"/>
      <c r="L25" s="37"/>
      <c r="M25" s="37"/>
      <c r="N25" s="37"/>
      <c r="O25" s="37"/>
      <c r="P25" s="8"/>
      <c r="R25" s="32"/>
      <c r="S25" s="32"/>
      <c r="T25" s="32"/>
      <c r="U25" s="32"/>
      <c r="V25" s="32"/>
      <c r="W25" s="32"/>
      <c r="X25" s="32"/>
      <c r="Y25" s="32"/>
    </row>
    <row r="26" spans="1:96" s="1" customFormat="1" ht="23">
      <c r="A26" s="3" t="s">
        <v>24</v>
      </c>
      <c r="B26" s="23">
        <v>1</v>
      </c>
      <c r="C26" s="23">
        <v>1.1599999999999999</v>
      </c>
      <c r="D26" s="24">
        <v>1.49</v>
      </c>
      <c r="E26" s="24">
        <v>1.74</v>
      </c>
      <c r="F26" s="24">
        <v>2.09</v>
      </c>
      <c r="G26" s="24">
        <v>3.58</v>
      </c>
      <c r="H26" s="33" t="s">
        <v>25</v>
      </c>
      <c r="I26" s="8"/>
      <c r="J26" s="8"/>
      <c r="K26" s="8"/>
      <c r="L26" s="8"/>
      <c r="M26" s="8"/>
      <c r="N26" s="8"/>
      <c r="O26" s="8"/>
      <c r="P26" s="8"/>
      <c r="Q26" s="71"/>
      <c r="R26" s="32"/>
      <c r="S26" s="32"/>
      <c r="T26" s="32"/>
      <c r="U26" s="32"/>
      <c r="V26" s="32"/>
      <c r="W26" s="32"/>
      <c r="X26" s="32"/>
      <c r="Y26" s="32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</row>
    <row r="27" spans="1:96" s="1" customFormat="1" ht="23">
      <c r="A27" s="3" t="s">
        <v>26</v>
      </c>
      <c r="B27" s="23">
        <v>1</v>
      </c>
      <c r="C27" s="23">
        <v>1.1499999999999999</v>
      </c>
      <c r="D27" s="24">
        <v>1.47</v>
      </c>
      <c r="E27" s="24">
        <v>1.71</v>
      </c>
      <c r="F27" s="24">
        <v>2.0699999999999998</v>
      </c>
      <c r="G27" s="24">
        <v>3.54</v>
      </c>
      <c r="H27" s="33" t="s">
        <v>27</v>
      </c>
      <c r="I27" s="8"/>
      <c r="J27" s="8"/>
      <c r="K27" s="8"/>
      <c r="L27" s="8"/>
      <c r="M27" s="8"/>
      <c r="N27" s="8"/>
      <c r="O27" s="8"/>
      <c r="P27" s="8"/>
      <c r="Q27" s="71"/>
      <c r="R27" s="32"/>
      <c r="S27" s="32"/>
      <c r="T27" s="32"/>
      <c r="U27" s="32"/>
      <c r="V27" s="32"/>
      <c r="W27" s="32"/>
      <c r="X27" s="32"/>
      <c r="Y27" s="32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</row>
    <row r="28" spans="1:96" ht="23">
      <c r="A28" s="14" t="s">
        <v>28</v>
      </c>
      <c r="B28" s="2"/>
      <c r="C28" s="2"/>
      <c r="D28" s="19"/>
      <c r="E28" s="19"/>
      <c r="F28" s="19"/>
      <c r="G28" s="19"/>
      <c r="H28" s="34"/>
      <c r="I28" s="8"/>
      <c r="J28" s="8"/>
      <c r="K28" s="8"/>
      <c r="L28" s="8"/>
      <c r="M28" s="8"/>
      <c r="N28" s="8"/>
      <c r="O28" s="8"/>
      <c r="P28" s="8"/>
      <c r="Q28" s="71"/>
      <c r="R28" s="32"/>
      <c r="S28" s="32"/>
      <c r="T28" s="32"/>
      <c r="U28" s="32"/>
      <c r="V28" s="32"/>
      <c r="W28" s="32"/>
      <c r="X28" s="32"/>
      <c r="Y28" s="32"/>
    </row>
    <row r="29" spans="1:96" ht="23">
      <c r="A29" s="14" t="s">
        <v>24</v>
      </c>
      <c r="B29" s="2">
        <v>1222</v>
      </c>
      <c r="C29" s="2">
        <v>1210</v>
      </c>
      <c r="D29" s="19">
        <v>1203</v>
      </c>
      <c r="E29" s="19">
        <v>1184</v>
      </c>
      <c r="F29" s="19">
        <v>1174</v>
      </c>
      <c r="G29" s="19">
        <v>1173</v>
      </c>
      <c r="H29" s="34" t="s">
        <v>29</v>
      </c>
      <c r="I29" s="8"/>
      <c r="J29" s="8"/>
      <c r="K29" s="8"/>
      <c r="L29" s="8"/>
      <c r="M29" s="8"/>
      <c r="N29" s="8"/>
      <c r="O29" s="8"/>
      <c r="P29" s="8"/>
      <c r="Q29" s="71"/>
      <c r="R29" s="32"/>
      <c r="S29" s="32"/>
      <c r="T29" s="32"/>
      <c r="U29" s="32"/>
      <c r="V29" s="32"/>
      <c r="W29" s="32"/>
      <c r="X29" s="32"/>
      <c r="Y29" s="32"/>
    </row>
    <row r="30" spans="1:96" ht="23">
      <c r="A30" s="14" t="s">
        <v>26</v>
      </c>
      <c r="B30" s="2">
        <v>1229</v>
      </c>
      <c r="C30" s="2">
        <v>1218</v>
      </c>
      <c r="D30" s="19">
        <v>1221</v>
      </c>
      <c r="E30" s="19">
        <v>1203</v>
      </c>
      <c r="F30" s="19">
        <v>1188</v>
      </c>
      <c r="G30" s="19">
        <v>1187</v>
      </c>
      <c r="H30" s="34" t="s">
        <v>30</v>
      </c>
      <c r="I30" s="8"/>
      <c r="J30" s="8"/>
      <c r="K30" s="8"/>
      <c r="L30" s="8"/>
      <c r="M30" s="8"/>
      <c r="N30" s="8"/>
      <c r="O30" s="8"/>
      <c r="P30" s="8"/>
      <c r="Q30" s="71"/>
      <c r="R30" s="32"/>
      <c r="S30" s="32"/>
      <c r="T30" s="32"/>
      <c r="U30" s="32"/>
      <c r="V30" s="32"/>
      <c r="W30" s="32"/>
      <c r="X30" s="32"/>
      <c r="Y30" s="32"/>
    </row>
    <row r="31" spans="1:96" ht="23">
      <c r="A31" s="14" t="s">
        <v>22</v>
      </c>
      <c r="B31" s="2">
        <v>1228</v>
      </c>
      <c r="C31" s="2">
        <v>1401</v>
      </c>
      <c r="D31" s="19">
        <v>1795</v>
      </c>
      <c r="E31" s="19">
        <v>2057</v>
      </c>
      <c r="F31" s="19">
        <v>2459</v>
      </c>
      <c r="G31" s="19">
        <v>4202</v>
      </c>
      <c r="H31" s="34">
        <v>4169</v>
      </c>
      <c r="I31" s="8"/>
      <c r="J31" s="8"/>
      <c r="K31" s="8"/>
      <c r="L31" s="8"/>
      <c r="M31" s="8"/>
      <c r="N31" s="8"/>
      <c r="O31" s="8"/>
      <c r="P31" s="8"/>
      <c r="Q31" s="71"/>
      <c r="R31" s="32"/>
      <c r="S31" s="32"/>
      <c r="T31" s="32"/>
      <c r="U31" s="32"/>
      <c r="V31" s="32"/>
      <c r="W31" s="32"/>
      <c r="X31" s="32"/>
      <c r="Y31" s="32"/>
    </row>
    <row r="32" spans="1:96" s="1" customFormat="1" ht="23">
      <c r="A32" s="15" t="s">
        <v>31</v>
      </c>
      <c r="B32" s="16"/>
      <c r="C32" s="16"/>
      <c r="D32" s="20"/>
      <c r="E32" s="20"/>
      <c r="F32" s="20"/>
      <c r="G32" s="20"/>
      <c r="H32" s="35"/>
      <c r="I32" s="9"/>
      <c r="J32" s="9"/>
      <c r="K32" s="9"/>
      <c r="L32" s="9"/>
      <c r="M32" s="9"/>
      <c r="N32" s="9"/>
      <c r="O32" s="9"/>
      <c r="P32" s="9"/>
      <c r="Q32" s="69"/>
      <c r="R32" s="9"/>
      <c r="S32" s="9"/>
      <c r="T32" s="9"/>
      <c r="U32" s="9"/>
      <c r="V32" s="9"/>
      <c r="W32" s="9"/>
      <c r="X32" s="9"/>
      <c r="Y32" s="9"/>
    </row>
    <row r="33" spans="1:96" ht="23">
      <c r="A33" s="17" t="s">
        <v>32</v>
      </c>
      <c r="B33" s="2">
        <v>-37</v>
      </c>
      <c r="C33" s="2">
        <v>-15</v>
      </c>
      <c r="D33" s="19">
        <v>43</v>
      </c>
      <c r="E33" s="19">
        <v>-68</v>
      </c>
      <c r="F33" s="19">
        <v>-57</v>
      </c>
      <c r="G33" s="19">
        <v>-48</v>
      </c>
      <c r="H33" s="34">
        <v>-72</v>
      </c>
      <c r="I33" s="8"/>
      <c r="J33" s="8"/>
      <c r="K33" s="8"/>
      <c r="L33" s="8"/>
      <c r="M33" s="8"/>
      <c r="N33" s="8"/>
      <c r="O33" s="8"/>
      <c r="P33" s="8"/>
      <c r="Q33" s="71"/>
      <c r="R33" s="8"/>
      <c r="S33" s="8"/>
      <c r="T33" s="8"/>
      <c r="U33" s="8"/>
      <c r="V33" s="8"/>
      <c r="W33" s="8"/>
      <c r="X33" s="8"/>
      <c r="Y33" s="32"/>
    </row>
    <row r="34" spans="1:96" ht="23">
      <c r="A34" s="17" t="s">
        <v>33</v>
      </c>
      <c r="B34" s="2"/>
      <c r="C34" s="2"/>
      <c r="D34" s="19"/>
      <c r="E34" s="19"/>
      <c r="F34" s="19">
        <v>-31</v>
      </c>
      <c r="G34" s="19">
        <v>55</v>
      </c>
      <c r="H34" s="34"/>
      <c r="I34" s="8"/>
      <c r="J34" s="8"/>
      <c r="K34" s="8"/>
      <c r="L34" s="8"/>
      <c r="M34" s="8"/>
      <c r="N34" s="8"/>
      <c r="O34" s="8"/>
      <c r="P34" s="8"/>
    </row>
    <row r="35" spans="1:96" ht="23">
      <c r="A35" s="17" t="s">
        <v>35</v>
      </c>
      <c r="B35" s="2">
        <v>-16</v>
      </c>
      <c r="C35" s="2">
        <v>11</v>
      </c>
      <c r="D35" s="19">
        <v>-7</v>
      </c>
      <c r="E35" s="19">
        <v>-1</v>
      </c>
      <c r="F35" s="19">
        <v>-176</v>
      </c>
      <c r="G35" s="19">
        <v>-329</v>
      </c>
      <c r="H35" s="34">
        <v>522</v>
      </c>
      <c r="I35" s="8"/>
      <c r="J35" s="8"/>
      <c r="K35" s="8"/>
      <c r="L35" s="8"/>
      <c r="M35" s="8"/>
      <c r="N35" s="8"/>
      <c r="O35" s="8"/>
      <c r="P35" s="8"/>
    </row>
    <row r="36" spans="1:96" ht="23">
      <c r="A36" s="17" t="s">
        <v>36</v>
      </c>
      <c r="B36" s="2">
        <v>3</v>
      </c>
      <c r="C36" s="2">
        <v>-1</v>
      </c>
      <c r="D36" s="19">
        <v>1</v>
      </c>
      <c r="E36" s="19">
        <v>1</v>
      </c>
      <c r="F36" s="19">
        <v>3</v>
      </c>
      <c r="G36" s="19">
        <v>4</v>
      </c>
      <c r="H36" s="19">
        <v>-26</v>
      </c>
    </row>
    <row r="37" spans="1:96" ht="23">
      <c r="A37" s="17" t="s">
        <v>37</v>
      </c>
      <c r="B37" s="2">
        <v>-69</v>
      </c>
      <c r="C37" s="2">
        <v>74</v>
      </c>
      <c r="D37" s="19">
        <v>-242</v>
      </c>
      <c r="E37" s="19">
        <v>293</v>
      </c>
      <c r="F37" s="19">
        <v>15</v>
      </c>
      <c r="G37" s="19">
        <v>9</v>
      </c>
      <c r="H37" s="19">
        <v>-98</v>
      </c>
    </row>
    <row r="38" spans="1:96" ht="23">
      <c r="A38" s="17" t="s">
        <v>38</v>
      </c>
      <c r="B38" s="2"/>
      <c r="C38" s="2">
        <v>-1</v>
      </c>
      <c r="D38" s="19">
        <v>4</v>
      </c>
      <c r="E38" s="19">
        <v>-5</v>
      </c>
      <c r="F38" s="19">
        <v>-5</v>
      </c>
      <c r="G38" s="19">
        <v>-2</v>
      </c>
      <c r="H38" s="19">
        <v>22</v>
      </c>
    </row>
    <row r="39" spans="1:96" ht="38" customHeight="1">
      <c r="A39" s="25" t="s">
        <v>39</v>
      </c>
      <c r="B39" s="11">
        <v>-119</v>
      </c>
      <c r="C39" s="11">
        <v>68</v>
      </c>
      <c r="D39" s="26">
        <v>-201</v>
      </c>
      <c r="E39" s="26">
        <v>220</v>
      </c>
      <c r="F39" s="26">
        <v>-251</v>
      </c>
      <c r="G39" s="26">
        <v>-311</v>
      </c>
      <c r="H39" s="26">
        <v>348</v>
      </c>
      <c r="J39" s="28">
        <f t="shared" ref="J39:O40" si="7">(C39-B39)/ABS(B39)</f>
        <v>1.5714285714285714</v>
      </c>
      <c r="K39" s="28">
        <f t="shared" si="7"/>
        <v>-3.9558823529411766</v>
      </c>
      <c r="L39" s="28">
        <f t="shared" si="7"/>
        <v>2.0945273631840795</v>
      </c>
      <c r="M39" s="28">
        <f t="shared" si="7"/>
        <v>-2.1409090909090911</v>
      </c>
      <c r="N39" s="28">
        <f t="shared" si="7"/>
        <v>-0.23904382470119523</v>
      </c>
      <c r="O39" s="28">
        <f t="shared" si="7"/>
        <v>2.1189710610932475</v>
      </c>
    </row>
    <row r="40" spans="1:96" ht="38" customHeight="1">
      <c r="A40" s="25" t="s">
        <v>40</v>
      </c>
      <c r="B40" s="74">
        <v>1109</v>
      </c>
      <c r="C40" s="74">
        <v>1469</v>
      </c>
      <c r="D40" s="75">
        <v>1594</v>
      </c>
      <c r="E40" s="75">
        <v>2277</v>
      </c>
      <c r="F40" s="75">
        <v>2208</v>
      </c>
      <c r="G40" s="75">
        <v>3891</v>
      </c>
      <c r="H40" s="75">
        <v>4517</v>
      </c>
      <c r="J40" s="28">
        <f t="shared" si="7"/>
        <v>0.32461677186654642</v>
      </c>
      <c r="K40" s="28">
        <f t="shared" si="7"/>
        <v>8.5091899251191289E-2</v>
      </c>
      <c r="L40" s="28">
        <f t="shared" si="7"/>
        <v>0.42848180677540776</v>
      </c>
      <c r="M40" s="28">
        <f t="shared" si="7"/>
        <v>-3.0303030303030304E-2</v>
      </c>
      <c r="N40" s="28">
        <f t="shared" si="7"/>
        <v>0.76222826086956519</v>
      </c>
      <c r="O40" s="28">
        <f t="shared" si="7"/>
        <v>0.16088409149318941</v>
      </c>
    </row>
    <row r="41" spans="1:96" ht="27" customHeight="1"/>
    <row r="42" spans="1:96" ht="25">
      <c r="A42" s="10" t="s">
        <v>19</v>
      </c>
    </row>
    <row r="43" spans="1:96" ht="25">
      <c r="A43" s="10" t="s">
        <v>60</v>
      </c>
    </row>
    <row r="44" spans="1:96" ht="25">
      <c r="A44" s="10" t="s">
        <v>59</v>
      </c>
    </row>
    <row r="45" spans="1:96" ht="25">
      <c r="A45" s="10" t="s">
        <v>56</v>
      </c>
      <c r="I45" s="8"/>
      <c r="J45" s="8"/>
      <c r="K45" s="8"/>
      <c r="L45" s="8"/>
      <c r="M45" s="8"/>
      <c r="N45" s="8"/>
      <c r="O45" s="8"/>
      <c r="P45" s="8"/>
    </row>
    <row r="46" spans="1:96" ht="25">
      <c r="A46" s="10" t="s">
        <v>57</v>
      </c>
      <c r="B46"/>
      <c r="C46"/>
      <c r="D46"/>
      <c r="E46"/>
      <c r="F46"/>
      <c r="G46"/>
      <c r="H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</row>
    <row r="47" spans="1:96" ht="25">
      <c r="A47" s="10" t="s">
        <v>58</v>
      </c>
      <c r="B47"/>
      <c r="C47"/>
      <c r="D47"/>
      <c r="E47"/>
      <c r="F47"/>
      <c r="G47"/>
      <c r="H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</row>
    <row r="48" spans="1:96">
      <c r="B48"/>
      <c r="C48"/>
      <c r="D48"/>
      <c r="E48"/>
      <c r="F48"/>
      <c r="G48"/>
      <c r="H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</row>
    <row r="49" spans="17:17" customFormat="1">
      <c r="Q49" s="134"/>
    </row>
    <row r="50" spans="17:17" customFormat="1">
      <c r="Q50" s="134"/>
    </row>
    <row r="51" spans="17:17" customFormat="1">
      <c r="Q51" s="134"/>
    </row>
    <row r="52" spans="17:17" customFormat="1">
      <c r="Q52" s="134"/>
    </row>
    <row r="53" spans="17:17" customFormat="1">
      <c r="Q53" s="134"/>
    </row>
    <row r="54" spans="17:17" customFormat="1">
      <c r="Q54" s="134"/>
    </row>
    <row r="55" spans="17:17" customFormat="1">
      <c r="Q55" s="134"/>
    </row>
  </sheetData>
  <phoneticPr fontId="1" type="noConversion"/>
  <conditionalFormatting sqref="J2:O2">
    <cfRule type="top10" dxfId="87" priority="35" bottom="1" rank="1"/>
    <cfRule type="top10" dxfId="86" priority="36" rank="1"/>
  </conditionalFormatting>
  <conditionalFormatting sqref="J12:O12">
    <cfRule type="top10" dxfId="85" priority="9" bottom="1" rank="1"/>
    <cfRule type="top10" dxfId="84" priority="10" rank="1"/>
    <cfRule type="top10" dxfId="83" priority="33" bottom="1" rank="1"/>
    <cfRule type="top10" dxfId="82" priority="34" rank="1"/>
  </conditionalFormatting>
  <conditionalFormatting sqref="J14:O14">
    <cfRule type="top10" dxfId="81" priority="31" bottom="1" rank="1"/>
    <cfRule type="top10" dxfId="80" priority="32" rank="1"/>
  </conditionalFormatting>
  <conditionalFormatting sqref="J15:O15">
    <cfRule type="top10" dxfId="79" priority="29" bottom="1" rank="1"/>
    <cfRule type="top10" dxfId="78" priority="30" rank="1"/>
  </conditionalFormatting>
  <conditionalFormatting sqref="J17:O17">
    <cfRule type="top10" dxfId="77" priority="27" bottom="1" rank="1"/>
    <cfRule type="top10" dxfId="76" priority="28" rank="1"/>
  </conditionalFormatting>
  <conditionalFormatting sqref="J39:O39">
    <cfRule type="top10" dxfId="75" priority="25" bottom="1" rank="1"/>
    <cfRule type="top10" dxfId="74" priority="26" rank="1"/>
  </conditionalFormatting>
  <conditionalFormatting sqref="J40:O40">
    <cfRule type="top10" dxfId="73" priority="23" bottom="1" rank="1"/>
    <cfRule type="top10" dxfId="72" priority="24" rank="1"/>
  </conditionalFormatting>
  <conditionalFormatting sqref="J23:J24">
    <cfRule type="top10" dxfId="71" priority="21" bottom="1" rank="1"/>
    <cfRule type="top10" dxfId="70" priority="22" rank="1"/>
  </conditionalFormatting>
  <conditionalFormatting sqref="J21:O21">
    <cfRule type="top10" dxfId="69" priority="19" bottom="1" rank="1"/>
    <cfRule type="top10" dxfId="68" priority="20" rank="1"/>
  </conditionalFormatting>
  <conditionalFormatting sqref="J22:O22">
    <cfRule type="top10" dxfId="67" priority="17" bottom="1" rank="1"/>
    <cfRule type="top10" dxfId="66" priority="18" rank="1"/>
  </conditionalFormatting>
  <conditionalFormatting sqref="K23:O23">
    <cfRule type="top10" dxfId="65" priority="15" bottom="1" rank="1"/>
    <cfRule type="top10" dxfId="64" priority="16" rank="1"/>
  </conditionalFormatting>
  <conditionalFormatting sqref="K24:O24">
    <cfRule type="top10" dxfId="63" priority="13" bottom="1" rank="1"/>
    <cfRule type="top10" dxfId="62" priority="14" rank="1"/>
  </conditionalFormatting>
  <conditionalFormatting sqref="J13:O13">
    <cfRule type="top10" dxfId="61" priority="11" bottom="1" rank="1"/>
    <cfRule type="top10" dxfId="60" priority="12" rank="1"/>
  </conditionalFormatting>
  <conditionalFormatting sqref="J20:O20">
    <cfRule type="top10" dxfId="59" priority="7" bottom="1" rank="1"/>
    <cfRule type="top10" dxfId="58" priority="8" rank="1"/>
  </conditionalFormatting>
  <conditionalFormatting sqref="J4:O4">
    <cfRule type="top10" dxfId="57" priority="3" bottom="1" rank="1"/>
    <cfRule type="top10" dxfId="56" priority="4" rank="1"/>
    <cfRule type="top10" dxfId="55" priority="5" bottom="1" rank="1"/>
    <cfRule type="top10" dxfId="54" priority="6" rank="1"/>
  </conditionalFormatting>
  <conditionalFormatting sqref="J19:O19">
    <cfRule type="top10" dxfId="53" priority="1" bottom="1" rank="1"/>
    <cfRule type="top10" dxfId="52" priority="2" rank="1"/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high="1" low="1" xr2:uid="{0AB8EAE4-F7CF-2C43-ABB4-B48F189E0867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92D050"/>
          <x14:sparklines>
            <x14:sparkline>
              <xm:f>INCOME成長性!J12:O12</xm:f>
              <xm:sqref>P12</xm:sqref>
            </x14:sparkline>
          </x14:sparklines>
        </x14:sparklineGroup>
        <x14:sparklineGroup manualMax="0" manualMin="0" displayEmptyCellsAs="gap" markers="1" high="1" low="1" xr2:uid="{06EC1A30-4BDC-EA46-82BE-1D868F9C5C13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92D050"/>
          <x14:colorLow rgb="FFFF0000"/>
          <x14:sparklines>
            <x14:sparkline>
              <xm:f>INCOME成長性!J2:O2</xm:f>
              <xm:sqref>P2</xm:sqref>
            </x14:sparkline>
            <x14:sparkline>
              <xm:f>INCOME成長性!J3:O3</xm:f>
              <xm:sqref>P3</xm:sqref>
            </x14:sparkline>
            <x14:sparkline>
              <xm:f>INCOME成長性!J4:O4</xm:f>
              <xm:sqref>P4</xm:sqref>
            </x14:sparkline>
            <x14:sparkline>
              <xm:f>INCOME成長性!J5:O5</xm:f>
              <xm:sqref>P5</xm:sqref>
            </x14:sparkline>
            <x14:sparkline>
              <xm:f>INCOME成長性!J6:O6</xm:f>
              <xm:sqref>P6</xm:sqref>
            </x14:sparkline>
            <x14:sparkline>
              <xm:f>INCOME成長性!J7:O7</xm:f>
              <xm:sqref>P7</xm:sqref>
            </x14:sparkline>
            <x14:sparkline>
              <xm:f>INCOME成長性!J8:O8</xm:f>
              <xm:sqref>P8</xm:sqref>
            </x14:sparkline>
            <x14:sparkline>
              <xm:f>INCOME成長性!J9:O9</xm:f>
              <xm:sqref>P9</xm:sqref>
            </x14:sparkline>
            <x14:sparkline>
              <xm:f>INCOME成長性!J10:O10</xm:f>
              <xm:sqref>P10</xm:sqref>
            </x14:sparkline>
            <x14:sparkline>
              <xm:f>INCOME成長性!J11:O11</xm:f>
              <xm:sqref>P11</xm:sqref>
            </x14:sparkline>
            <x14:sparkline>
              <xm:f>INCOME成長性!J13:O13</xm:f>
              <xm:sqref>P13</xm:sqref>
            </x14:sparkline>
            <x14:sparkline>
              <xm:f>INCOME成長性!J14:O14</xm:f>
              <xm:sqref>P14</xm:sqref>
            </x14:sparkline>
            <x14:sparkline>
              <xm:f>INCOME成長性!J15:O15</xm:f>
              <xm:sqref>P15</xm:sqref>
            </x14:sparkline>
            <x14:sparkline>
              <xm:f>INCOME成長性!J16:O16</xm:f>
              <xm:sqref>P16</xm:sqref>
            </x14:sparkline>
            <x14:sparkline>
              <xm:f>INCOME成長性!J17:O17</xm:f>
              <xm:sqref>P17</xm:sqref>
            </x14:sparkline>
            <x14:sparkline>
              <xm:f>INCOME成長性!J18:O18</xm:f>
              <xm:sqref>P18</xm:sqref>
            </x14:sparkline>
            <x14:sparkline>
              <xm:f>INCOME成長性!K19:O19</xm:f>
              <xm:sqref>P19</xm:sqref>
            </x14:sparkline>
            <x14:sparkline>
              <xm:f>INCOME成長性!J20:O20</xm:f>
              <xm:sqref>P20</xm:sqref>
            </x14:sparkline>
            <x14:sparkline>
              <xm:f>INCOME成長性!J21:O21</xm:f>
              <xm:sqref>P21</xm:sqref>
            </x14:sparkline>
            <x14:sparkline>
              <xm:f>INCOME成長性!J22:O22</xm:f>
              <xm:sqref>P22</xm:sqref>
            </x14:sparkline>
            <x14:sparkline>
              <xm:f>INCOME成長性!J23:O23</xm:f>
              <xm:sqref>P23</xm:sqref>
            </x14:sparkline>
            <x14:sparkline>
              <xm:f>INCOME成長性!J24:O24</xm:f>
              <xm:sqref>P24</xm:sqref>
            </x14:sparkline>
            <x14:sparkline>
              <xm:f>INCOME成長性!J25:O25</xm:f>
              <xm:sqref>P25</xm:sqref>
            </x14:sparkline>
            <x14:sparkline>
              <xm:f>INCOME成長性!J37:O37</xm:f>
              <xm:sqref>P37</xm:sqref>
            </x14:sparkline>
            <x14:sparkline>
              <xm:f>INCOME成長性!J38:O38</xm:f>
              <xm:sqref>P38</xm:sqref>
            </x14:sparkline>
            <x14:sparkline>
              <xm:f>INCOME成長性!J39:O39</xm:f>
              <xm:sqref>P39</xm:sqref>
            </x14:sparkline>
            <x14:sparkline>
              <xm:f>INCOME成長性!J40:O40</xm:f>
              <xm:sqref>P40</xm:sqref>
            </x14:sparkline>
          </x14:sparklines>
        </x14:sparklineGroup>
        <x14:sparklineGroup manualMax="0" manualMin="0" displayEmptyCellsAs="gap" markers="1" xr2:uid="{7B55E9B8-B18C-114E-9C3F-A5F5CE05BCDC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INCOME成長性!B2:H2</xm:f>
              <xm:sqref>I2</xm:sqref>
            </x14:sparkline>
            <x14:sparkline>
              <xm:f>INCOME成長性!B12:H12</xm:f>
              <xm:sqref>I12</xm:sqref>
            </x14:sparkline>
            <x14:sparkline>
              <xm:f>INCOME成長性!B13:H13</xm:f>
              <xm:sqref>I13</xm:sqref>
            </x14:sparkline>
            <x14:sparkline>
              <xm:f>INCOME成長性!B15:H15</xm:f>
              <xm:sqref>I15</xm:sqref>
            </x14:sparkline>
            <x14:sparkline>
              <xm:f>INCOME成長性!B17:H17</xm:f>
              <xm:sqref>I17</xm:sqref>
            </x14:sparkline>
            <x14:sparkline>
              <xm:f>INCOME成長性!B18:H18</xm:f>
              <xm:sqref>I18</xm:sqref>
            </x14:sparkline>
            <x14:sparkline>
              <xm:f>INCOME成長性!B19:H19</xm:f>
              <xm:sqref>I19</xm:sqref>
            </x14:sparkline>
            <x14:sparkline>
              <xm:f>INCOME成長性!B20:H20</xm:f>
              <xm:sqref>I20</xm:sqref>
            </x14:sparkline>
            <x14:sparkline>
              <xm:f>INCOME成長性!B21:H21</xm:f>
              <xm:sqref>I21</xm:sqref>
            </x14:sparkline>
            <x14:sparkline>
              <xm:f>INCOME成長性!B22:H22</xm:f>
              <xm:sqref>I22</xm:sqref>
            </x14:sparkline>
            <x14:sparkline>
              <xm:f>INCOME成長性!B23:H23</xm:f>
              <xm:sqref>I23</xm:sqref>
            </x14:sparkline>
            <x14:sparkline>
              <xm:f>INCOME成長性!B24:H24</xm:f>
              <xm:sqref>I24</xm:sqref>
            </x14:sparkline>
            <x14:sparkline>
              <xm:f>INCOME成長性!B25:H25</xm:f>
              <xm:sqref>I25</xm:sqref>
            </x14:sparkline>
            <x14:sparkline>
              <xm:f>INCOME成長性!B39:H39</xm:f>
              <xm:sqref>I39</xm:sqref>
            </x14:sparkline>
            <x14:sparkline>
              <xm:f>INCOME成長性!B40:H40</xm:f>
              <xm:sqref>I40</xm:sqref>
            </x14:sparkline>
            <x14:sparkline>
              <xm:f>INCOME成長性!B14:H14</xm:f>
              <xm:sqref>I14</xm:sqref>
            </x14:sparkline>
            <x14:sparkline>
              <xm:f>INCOME成長性!B3:H3</xm:f>
              <xm:sqref>I3</xm:sqref>
            </x14:sparkline>
            <x14:sparkline>
              <xm:f>INCOME成長性!B4:H4</xm:f>
              <xm:sqref>I4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76982-6DE8-9440-AB02-BBD5F11086DD}">
  <dimension ref="A1:CJ44"/>
  <sheetViews>
    <sheetView tabSelected="1" zoomScale="75" zoomScaleNormal="100" workbookViewId="0">
      <selection activeCell="G19" sqref="G19"/>
    </sheetView>
  </sheetViews>
  <sheetFormatPr baseColWidth="10" defaultRowHeight="15"/>
  <cols>
    <col min="1" max="1" width="93.5" customWidth="1"/>
    <col min="2" max="3" width="12" style="22" bestFit="1" customWidth="1"/>
    <col min="4" max="4" width="13.1640625" style="22" bestFit="1" customWidth="1"/>
    <col min="5" max="5" width="16" bestFit="1" customWidth="1"/>
    <col min="9" max="9" width="17.5" bestFit="1" customWidth="1"/>
  </cols>
  <sheetData>
    <row r="1" spans="1:88" ht="33" customHeight="1">
      <c r="A1" s="4"/>
      <c r="B1" s="5">
        <v>2019</v>
      </c>
      <c r="C1" s="5">
        <v>2020</v>
      </c>
      <c r="D1" s="5">
        <v>2021</v>
      </c>
      <c r="E1" s="6" t="s">
        <v>16</v>
      </c>
      <c r="F1" s="7" t="s">
        <v>13</v>
      </c>
      <c r="G1" s="7" t="s">
        <v>14</v>
      </c>
      <c r="H1" s="6" t="s">
        <v>15</v>
      </c>
      <c r="I1" s="72" t="s">
        <v>74</v>
      </c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</row>
    <row r="2" spans="1:88" s="163" customFormat="1" ht="23">
      <c r="A2" s="162" t="s">
        <v>253</v>
      </c>
      <c r="B2" s="20"/>
      <c r="C2" s="164"/>
      <c r="D2" s="164"/>
    </row>
    <row r="3" spans="1:88" ht="23">
      <c r="A3" s="17" t="s">
        <v>273</v>
      </c>
      <c r="B3" s="19">
        <v>3081074</v>
      </c>
      <c r="C3" s="19">
        <v>3294978</v>
      </c>
      <c r="D3" s="19">
        <v>4793146</v>
      </c>
    </row>
    <row r="4" spans="1:88" ht="25">
      <c r="A4" s="17" t="s">
        <v>277</v>
      </c>
      <c r="B4" s="19">
        <v>1031456</v>
      </c>
      <c r="C4" s="19">
        <v>1539403</v>
      </c>
      <c r="D4" s="19">
        <v>2709731</v>
      </c>
    </row>
    <row r="5" spans="1:88" ht="23">
      <c r="A5" s="17" t="s">
        <v>274</v>
      </c>
      <c r="B5" s="19">
        <v>84505</v>
      </c>
      <c r="C5" s="19">
        <v>91654</v>
      </c>
      <c r="D5" s="19">
        <v>145679</v>
      </c>
    </row>
    <row r="6" spans="1:88" ht="23">
      <c r="A6" s="17" t="s">
        <v>275</v>
      </c>
      <c r="B6" s="19">
        <v>516465</v>
      </c>
      <c r="C6" s="19">
        <v>4571543</v>
      </c>
      <c r="D6" s="19">
        <v>10012647</v>
      </c>
    </row>
    <row r="7" spans="1:88" ht="23">
      <c r="A7" s="161" t="s">
        <v>263</v>
      </c>
      <c r="B7" s="26">
        <f>SUM(B3:B6)</f>
        <v>4713500</v>
      </c>
      <c r="C7" s="26">
        <f>SUM(C3:C6)</f>
        <v>9497578</v>
      </c>
      <c r="D7" s="26">
        <f t="shared" ref="C7:D7" si="0">SUM(D3:D6)</f>
        <v>17661203</v>
      </c>
    </row>
    <row r="8" spans="1:88" s="1" customFormat="1" ht="23">
      <c r="A8" s="162" t="s">
        <v>254</v>
      </c>
      <c r="B8" s="21"/>
      <c r="C8" s="21"/>
      <c r="D8" s="21"/>
    </row>
    <row r="9" spans="1:88" ht="23">
      <c r="A9" s="17" t="s">
        <v>276</v>
      </c>
      <c r="B9" s="19">
        <v>1938534</v>
      </c>
      <c r="C9" s="19">
        <v>1916644</v>
      </c>
      <c r="D9" s="19">
        <v>2729442</v>
      </c>
    </row>
    <row r="10" spans="1:88" ht="23">
      <c r="A10" s="17" t="s">
        <v>278</v>
      </c>
      <c r="B10" s="19">
        <v>238320</v>
      </c>
      <c r="C10" s="19">
        <v>228649</v>
      </c>
      <c r="D10" s="19">
        <v>495761</v>
      </c>
    </row>
    <row r="11" spans="1:88" ht="23">
      <c r="A11" s="17" t="s">
        <v>279</v>
      </c>
      <c r="B11" s="19">
        <v>138722</v>
      </c>
      <c r="C11" s="19">
        <v>144342</v>
      </c>
      <c r="D11" s="19">
        <v>221185</v>
      </c>
    </row>
    <row r="12" spans="1:88" ht="23">
      <c r="A12" s="17" t="s">
        <v>280</v>
      </c>
      <c r="B12" s="19">
        <v>508239</v>
      </c>
      <c r="C12" s="19">
        <v>4474534</v>
      </c>
      <c r="D12" s="19">
        <v>9794992</v>
      </c>
    </row>
    <row r="13" spans="1:88" s="152" customFormat="1" ht="23">
      <c r="A13" s="161" t="s">
        <v>264</v>
      </c>
      <c r="B13" s="26">
        <f>SUM(B9:B12)</f>
        <v>2823815</v>
      </c>
      <c r="C13" s="26">
        <f t="shared" ref="C13:D13" si="1">SUM(C9:C12)</f>
        <v>6764169</v>
      </c>
      <c r="D13" s="26">
        <f t="shared" si="1"/>
        <v>13241380</v>
      </c>
      <c r="E13"/>
    </row>
    <row r="14" spans="1:88" ht="23">
      <c r="A14" s="161" t="s">
        <v>262</v>
      </c>
      <c r="B14" s="26">
        <f>B7-B13</f>
        <v>1889685</v>
      </c>
      <c r="C14" s="26">
        <f t="shared" ref="C14:D14" si="2">C7-C13</f>
        <v>2733409</v>
      </c>
      <c r="D14" s="26">
        <f t="shared" si="2"/>
        <v>4419823</v>
      </c>
    </row>
    <row r="15" spans="1:88" s="1" customFormat="1" ht="23">
      <c r="A15" s="162" t="s">
        <v>255</v>
      </c>
      <c r="B15" s="21"/>
      <c r="C15" s="21"/>
      <c r="D15" s="21"/>
    </row>
    <row r="16" spans="1:88" ht="23">
      <c r="A16" s="17" t="s">
        <v>281</v>
      </c>
      <c r="B16" s="19">
        <v>674165</v>
      </c>
      <c r="C16" s="19">
        <v>885681</v>
      </c>
      <c r="D16" s="19">
        <v>1399079</v>
      </c>
    </row>
    <row r="17" spans="1:4" ht="23">
      <c r="A17" s="17" t="s">
        <v>282</v>
      </c>
      <c r="B17" s="19">
        <v>625126</v>
      </c>
      <c r="C17" s="19">
        <v>1109670</v>
      </c>
      <c r="D17" s="19">
        <v>1617189</v>
      </c>
    </row>
    <row r="18" spans="1:4" ht="25">
      <c r="A18" s="17" t="s">
        <v>283</v>
      </c>
      <c r="B18" s="19">
        <v>436878</v>
      </c>
      <c r="C18" s="19">
        <v>579203</v>
      </c>
      <c r="D18" s="19">
        <v>983326</v>
      </c>
    </row>
    <row r="19" spans="1:4" ht="25">
      <c r="A19" s="17" t="s">
        <v>285</v>
      </c>
      <c r="B19" s="19">
        <v>126959</v>
      </c>
      <c r="C19" s="19">
        <v>177670</v>
      </c>
      <c r="D19" s="19">
        <v>187991</v>
      </c>
    </row>
    <row r="20" spans="1:4" ht="25">
      <c r="A20" s="17" t="s">
        <v>284</v>
      </c>
      <c r="B20" s="19" t="s">
        <v>34</v>
      </c>
      <c r="C20" s="19" t="s">
        <v>34</v>
      </c>
      <c r="D20" s="19">
        <v>71126</v>
      </c>
    </row>
    <row r="21" spans="1:4" ht="23">
      <c r="A21" s="161" t="s">
        <v>266</v>
      </c>
      <c r="B21" s="26">
        <f>SUM(B16:B20)</f>
        <v>1863128</v>
      </c>
      <c r="C21" s="26">
        <f t="shared" ref="C21:D21" si="3">SUM(C16:C20)</f>
        <v>2752224</v>
      </c>
      <c r="D21" s="26">
        <f t="shared" si="3"/>
        <v>4258711</v>
      </c>
    </row>
    <row r="22" spans="1:4" ht="23">
      <c r="A22" s="161" t="s">
        <v>265</v>
      </c>
      <c r="B22" s="26">
        <f>B14-B21</f>
        <v>26557</v>
      </c>
      <c r="C22" s="26">
        <f t="shared" ref="C22:D22" si="4">C14-C21</f>
        <v>-18815</v>
      </c>
      <c r="D22" s="26">
        <f t="shared" si="4"/>
        <v>161112</v>
      </c>
    </row>
    <row r="23" spans="1:4" ht="23">
      <c r="A23" s="17" t="s">
        <v>270</v>
      </c>
      <c r="B23" s="19">
        <v>373445</v>
      </c>
      <c r="C23" s="19" t="s">
        <v>34</v>
      </c>
      <c r="D23" s="19" t="s">
        <v>34</v>
      </c>
    </row>
    <row r="24" spans="1:4" ht="23">
      <c r="A24" s="17" t="s">
        <v>271</v>
      </c>
      <c r="B24" s="19">
        <v>-21516</v>
      </c>
      <c r="C24" s="19">
        <v>-56943</v>
      </c>
      <c r="D24" s="19">
        <v>-33124</v>
      </c>
    </row>
    <row r="25" spans="1:4" ht="25">
      <c r="A25" s="17" t="s">
        <v>272</v>
      </c>
      <c r="B25" s="19">
        <v>-273</v>
      </c>
      <c r="C25" s="19">
        <v>291725</v>
      </c>
      <c r="D25" s="19">
        <v>29474</v>
      </c>
    </row>
    <row r="26" spans="1:4" ht="23">
      <c r="A26" s="161" t="s">
        <v>267</v>
      </c>
      <c r="B26" s="26">
        <f>SUM(B22:B25)</f>
        <v>378213</v>
      </c>
      <c r="C26" s="26">
        <f t="shared" ref="C26:D26" si="5">SUM(C22:C25)</f>
        <v>215967</v>
      </c>
      <c r="D26" s="26">
        <f t="shared" si="5"/>
        <v>157462</v>
      </c>
    </row>
    <row r="27" spans="1:4" ht="23">
      <c r="A27" s="17" t="s">
        <v>256</v>
      </c>
      <c r="B27" s="19">
        <v>-2767</v>
      </c>
      <c r="C27" s="19">
        <v>-2862</v>
      </c>
      <c r="D27" s="19">
        <v>1364</v>
      </c>
    </row>
    <row r="28" spans="1:4" ht="23">
      <c r="A28" s="161" t="s">
        <v>268</v>
      </c>
      <c r="B28" s="26">
        <f>SUM(B26:B27)</f>
        <v>375446</v>
      </c>
      <c r="C28" s="26">
        <f t="shared" ref="C28:D28" si="6">SUM(C26:C27)</f>
        <v>213105</v>
      </c>
      <c r="D28" s="26">
        <f t="shared" si="6"/>
        <v>158826</v>
      </c>
    </row>
    <row r="29" spans="1:4" ht="23">
      <c r="A29" s="17" t="s">
        <v>257</v>
      </c>
      <c r="B29" s="19" t="s">
        <v>34</v>
      </c>
      <c r="C29" s="19" t="s">
        <v>34</v>
      </c>
      <c r="D29" s="19">
        <v>-7458</v>
      </c>
    </row>
    <row r="30" spans="1:4" ht="23">
      <c r="A30" s="17" t="s">
        <v>258</v>
      </c>
      <c r="B30" s="19" t="s">
        <v>245</v>
      </c>
      <c r="C30" s="19" t="s">
        <v>244</v>
      </c>
      <c r="D30" s="19" t="s">
        <v>246</v>
      </c>
    </row>
    <row r="31" spans="1:4" ht="23">
      <c r="A31" s="17"/>
      <c r="B31" s="165"/>
      <c r="C31" s="165"/>
      <c r="D31" s="166"/>
    </row>
    <row r="32" spans="1:4" s="1" customFormat="1" ht="23">
      <c r="A32" s="162" t="s">
        <v>269</v>
      </c>
      <c r="B32" s="20"/>
      <c r="C32" s="20"/>
      <c r="D32" s="164"/>
    </row>
    <row r="33" spans="1:4" ht="23">
      <c r="A33" s="88" t="s">
        <v>259</v>
      </c>
      <c r="B33" s="167">
        <v>0.88</v>
      </c>
      <c r="C33" s="167">
        <v>0.48</v>
      </c>
      <c r="D33" s="167">
        <v>0.36</v>
      </c>
    </row>
    <row r="34" spans="1:4" ht="23">
      <c r="A34" s="88" t="s">
        <v>260</v>
      </c>
      <c r="B34" s="167">
        <v>0.81</v>
      </c>
      <c r="C34" s="167">
        <v>0.44</v>
      </c>
      <c r="D34" s="167">
        <v>0.33</v>
      </c>
    </row>
    <row r="35" spans="1:4" ht="23">
      <c r="A35" s="78" t="s">
        <v>261</v>
      </c>
      <c r="B35" s="19"/>
      <c r="C35" s="19"/>
      <c r="D35" s="19"/>
    </row>
    <row r="36" spans="1:4" ht="23">
      <c r="A36" s="17" t="s">
        <v>259</v>
      </c>
      <c r="B36" s="19" t="s">
        <v>249</v>
      </c>
      <c r="C36" s="19" t="s">
        <v>248</v>
      </c>
      <c r="D36" s="19" t="s">
        <v>247</v>
      </c>
    </row>
    <row r="37" spans="1:4" ht="23">
      <c r="A37" s="17" t="s">
        <v>260</v>
      </c>
      <c r="B37" s="19" t="s">
        <v>252</v>
      </c>
      <c r="C37" s="19" t="s">
        <v>251</v>
      </c>
      <c r="D37" s="19" t="s">
        <v>250</v>
      </c>
    </row>
    <row r="39" spans="1:4" ht="25">
      <c r="A39" s="10" t="s">
        <v>19</v>
      </c>
    </row>
    <row r="40" spans="1:4" ht="25">
      <c r="A40" s="10" t="s">
        <v>60</v>
      </c>
    </row>
    <row r="41" spans="1:4" ht="25">
      <c r="A41" s="10" t="s">
        <v>59</v>
      </c>
    </row>
    <row r="42" spans="1:4" ht="25">
      <c r="A42" s="10" t="s">
        <v>56</v>
      </c>
    </row>
    <row r="43" spans="1:4" ht="25">
      <c r="A43" s="10" t="s">
        <v>57</v>
      </c>
    </row>
    <row r="44" spans="1:4" ht="25">
      <c r="A44" s="10" t="s">
        <v>58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E65E3418-9368-DC40-A55A-27BB528D072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工作表4!B7:D7</xm:f>
              <xm:sqref>E7</xm:sqref>
            </x14:sparkline>
            <x14:sparkline>
              <xm:f>工作表4!B8:D8</xm:f>
              <xm:sqref>E8</xm:sqref>
            </x14:sparkline>
            <x14:sparkline>
              <xm:f>工作表4!B13:D13</xm:f>
              <xm:sqref>E13</xm:sqref>
            </x14:sparkline>
            <x14:sparkline>
              <xm:f>工作表4!B14:D14</xm:f>
              <xm:sqref>E14</xm:sqref>
            </x14:sparkline>
            <x14:sparkline>
              <xm:f>工作表4!B15:D15</xm:f>
              <xm:sqref>E15</xm:sqref>
            </x14:sparkline>
            <x14:sparkline>
              <xm:f>工作表4!B21:D21</xm:f>
              <xm:sqref>E21</xm:sqref>
            </x14:sparkline>
            <x14:sparkline>
              <xm:f>工作表4!B22:D22</xm:f>
              <xm:sqref>E22</xm:sqref>
            </x14:sparkline>
            <x14:sparkline>
              <xm:f>工作表4!B26:D26</xm:f>
              <xm:sqref>E26</xm:sqref>
            </x14:sparkline>
            <x14:sparkline>
              <xm:f>工作表4!B28:D28</xm:f>
              <xm:sqref>E28</xm:sqref>
            </x14:sparkline>
            <x14:sparkline>
              <xm:f>工作表4!B31:D31</xm:f>
              <xm:sqref>E31</xm:sqref>
            </x14:sparkline>
            <x14:sparkline>
              <xm:f>工作表4!B32:D32</xm:f>
              <xm:sqref>E32</xm:sqref>
            </x14:sparkline>
            <x14:sparkline>
              <xm:f>工作表4!B33:D33</xm:f>
              <xm:sqref>E33</xm:sqref>
            </x14:sparkline>
            <x14:sparkline>
              <xm:f>工作表4!B34:D34</xm:f>
              <xm:sqref>E34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0F01-E8E9-E449-B48C-6EBE57C23B8C}">
  <dimension ref="A1:P365"/>
  <sheetViews>
    <sheetView topLeftCell="A9" zoomScale="75" workbookViewId="0">
      <selection activeCell="A16" sqref="A16"/>
    </sheetView>
  </sheetViews>
  <sheetFormatPr baseColWidth="10" defaultColWidth="11" defaultRowHeight="25"/>
  <cols>
    <col min="1" max="1" width="153.5" style="4" customWidth="1"/>
    <col min="2" max="6" width="10.83203125" style="134" customWidth="1"/>
    <col min="7" max="8" width="10.83203125" style="71" customWidth="1"/>
    <col min="9" max="9" width="16.5" bestFit="1" customWidth="1"/>
    <col min="16" max="16" width="21.83203125" customWidth="1"/>
  </cols>
  <sheetData>
    <row r="1" spans="1:16" ht="33" customHeight="1">
      <c r="B1" s="5">
        <v>2015</v>
      </c>
      <c r="C1" s="5">
        <v>2016</v>
      </c>
      <c r="D1" s="5">
        <v>2017</v>
      </c>
      <c r="E1" s="5">
        <v>2018</v>
      </c>
      <c r="F1" s="5">
        <v>2019</v>
      </c>
      <c r="G1" s="5">
        <v>2020</v>
      </c>
      <c r="H1" s="5">
        <v>2021</v>
      </c>
      <c r="I1" s="6" t="s">
        <v>16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s">
        <v>15</v>
      </c>
    </row>
    <row r="2" spans="1:16" s="1" customFormat="1" ht="39" customHeight="1">
      <c r="A2" s="83" t="s">
        <v>0</v>
      </c>
      <c r="B2" s="84"/>
      <c r="C2" s="84"/>
      <c r="D2" s="84"/>
      <c r="E2" s="84"/>
      <c r="F2" s="84"/>
      <c r="G2" s="16"/>
      <c r="H2" s="84"/>
    </row>
    <row r="3" spans="1:16" ht="23">
      <c r="A3" s="14" t="s">
        <v>80</v>
      </c>
      <c r="B3" s="135"/>
      <c r="C3" s="135"/>
      <c r="D3" s="135"/>
      <c r="E3" s="135"/>
      <c r="F3" s="135"/>
      <c r="G3" s="79"/>
      <c r="H3" s="80"/>
    </row>
    <row r="4" spans="1:16" ht="23">
      <c r="A4" s="17" t="s">
        <v>118</v>
      </c>
      <c r="B4" s="81">
        <v>1393</v>
      </c>
      <c r="C4" s="82">
        <v>1590</v>
      </c>
      <c r="D4" s="82">
        <v>2883</v>
      </c>
      <c r="E4" s="82">
        <v>7575</v>
      </c>
      <c r="F4" s="82">
        <v>7349</v>
      </c>
      <c r="G4" s="82">
        <v>4794</v>
      </c>
      <c r="H4" s="82">
        <v>5197</v>
      </c>
    </row>
    <row r="5" spans="1:16">
      <c r="A5" s="17" t="s">
        <v>153</v>
      </c>
      <c r="B5" s="77">
        <v>2018</v>
      </c>
      <c r="C5" s="2">
        <v>3385</v>
      </c>
      <c r="D5" s="2">
        <v>2812</v>
      </c>
      <c r="E5" s="2">
        <v>1534</v>
      </c>
      <c r="F5" s="2">
        <v>3412</v>
      </c>
      <c r="G5" s="82">
        <v>8289</v>
      </c>
      <c r="H5" s="82">
        <v>4303</v>
      </c>
    </row>
    <row r="6" spans="1:16" ht="23.25" customHeight="1">
      <c r="A6" s="17" t="s">
        <v>119</v>
      </c>
      <c r="B6" s="77">
        <v>137</v>
      </c>
      <c r="C6" s="2">
        <v>214</v>
      </c>
      <c r="D6" s="2">
        <v>283</v>
      </c>
      <c r="E6" s="2">
        <v>313</v>
      </c>
      <c r="F6" s="2">
        <v>435</v>
      </c>
      <c r="G6" s="82">
        <v>577</v>
      </c>
      <c r="H6" s="82">
        <v>800</v>
      </c>
      <c r="I6" s="8"/>
      <c r="J6" s="29">
        <f t="shared" ref="J6:O6" si="0">(C6-B6)/B6</f>
        <v>0.56204379562043794</v>
      </c>
      <c r="K6" s="29">
        <f t="shared" si="0"/>
        <v>0.32242990654205606</v>
      </c>
      <c r="L6" s="29">
        <f t="shared" si="0"/>
        <v>0.10600706713780919</v>
      </c>
      <c r="M6" s="29">
        <f t="shared" si="0"/>
        <v>0.38977635782747605</v>
      </c>
      <c r="N6" s="29">
        <f t="shared" si="0"/>
        <v>0.32643678160919543</v>
      </c>
      <c r="O6" s="29">
        <f t="shared" si="0"/>
        <v>0.38648180242634317</v>
      </c>
      <c r="P6" s="8"/>
    </row>
    <row r="7" spans="1:16">
      <c r="A7" s="17" t="s">
        <v>129</v>
      </c>
      <c r="B7" s="77">
        <v>4184</v>
      </c>
      <c r="C7" s="2">
        <v>5348</v>
      </c>
      <c r="D7" s="2">
        <v>1314</v>
      </c>
      <c r="E7" s="2">
        <v>2532</v>
      </c>
      <c r="F7" s="2">
        <v>3972</v>
      </c>
      <c r="G7" s="82">
        <v>2769</v>
      </c>
      <c r="H7" s="82">
        <v>4846</v>
      </c>
      <c r="I7" s="8"/>
      <c r="P7" s="8"/>
    </row>
    <row r="8" spans="1:16" ht="23">
      <c r="A8" s="17" t="s">
        <v>130</v>
      </c>
      <c r="B8" s="77" t="s">
        <v>41</v>
      </c>
      <c r="C8" s="2" t="s">
        <v>41</v>
      </c>
      <c r="D8" s="2">
        <v>6398</v>
      </c>
      <c r="E8" s="2" t="s">
        <v>41</v>
      </c>
      <c r="F8" s="2" t="s">
        <v>41</v>
      </c>
      <c r="G8" s="82" t="s">
        <v>41</v>
      </c>
      <c r="H8" s="82" t="s">
        <v>41</v>
      </c>
      <c r="I8" s="8"/>
      <c r="P8" s="8"/>
    </row>
    <row r="9" spans="1:16">
      <c r="A9" s="17" t="s">
        <v>154</v>
      </c>
      <c r="B9" s="77">
        <v>12261</v>
      </c>
      <c r="C9" s="2">
        <v>14363</v>
      </c>
      <c r="D9" s="2">
        <v>18242</v>
      </c>
      <c r="E9" s="2">
        <v>20062</v>
      </c>
      <c r="F9" s="2">
        <v>22527</v>
      </c>
      <c r="G9" s="82">
        <v>33418</v>
      </c>
      <c r="H9" s="82">
        <v>36141</v>
      </c>
      <c r="I9" s="8"/>
      <c r="P9" s="8"/>
    </row>
    <row r="10" spans="1:16" ht="23">
      <c r="A10" s="17" t="s">
        <v>117</v>
      </c>
      <c r="B10" s="77">
        <v>655</v>
      </c>
      <c r="C10" s="2">
        <v>833</v>
      </c>
      <c r="D10" s="2">
        <v>713</v>
      </c>
      <c r="E10" s="2">
        <v>947</v>
      </c>
      <c r="F10" s="2">
        <v>800</v>
      </c>
      <c r="G10" s="82">
        <v>1148</v>
      </c>
      <c r="H10" s="82">
        <v>1287</v>
      </c>
      <c r="I10" s="8"/>
      <c r="P10" s="8"/>
    </row>
    <row r="11" spans="1:16" ht="33" customHeight="1">
      <c r="A11" s="86" t="s">
        <v>1</v>
      </c>
      <c r="B11" s="43">
        <f>SUM(B4:B10)</f>
        <v>20648</v>
      </c>
      <c r="C11" s="43">
        <f t="shared" ref="C11:H11" si="1">SUM(C4:C10)</f>
        <v>25733</v>
      </c>
      <c r="D11" s="43">
        <f t="shared" si="1"/>
        <v>32645</v>
      </c>
      <c r="E11" s="43">
        <f t="shared" si="1"/>
        <v>32963</v>
      </c>
      <c r="F11" s="43">
        <f t="shared" si="1"/>
        <v>38495</v>
      </c>
      <c r="G11" s="87">
        <f t="shared" si="1"/>
        <v>50995</v>
      </c>
      <c r="H11" s="87">
        <f t="shared" si="1"/>
        <v>52574</v>
      </c>
      <c r="I11" s="8"/>
      <c r="J11" s="29">
        <f t="shared" ref="J11:O11" si="2">(C11-B11)/B11</f>
        <v>0.24627082526152655</v>
      </c>
      <c r="K11" s="29">
        <f t="shared" si="2"/>
        <v>0.26860451560253373</v>
      </c>
      <c r="L11" s="29">
        <f t="shared" si="2"/>
        <v>9.7411548476030018E-3</v>
      </c>
      <c r="M11" s="29">
        <f t="shared" si="2"/>
        <v>0.16782453053423535</v>
      </c>
      <c r="N11" s="29">
        <f t="shared" si="2"/>
        <v>0.32471749577867254</v>
      </c>
      <c r="O11" s="29">
        <f t="shared" si="2"/>
        <v>3.0963819982351211E-2</v>
      </c>
      <c r="P11" s="8"/>
    </row>
    <row r="12" spans="1:16" ht="23">
      <c r="A12" s="78" t="s">
        <v>116</v>
      </c>
      <c r="B12" s="77">
        <v>2348</v>
      </c>
      <c r="C12" s="2">
        <v>1539</v>
      </c>
      <c r="D12" s="2">
        <v>1961</v>
      </c>
      <c r="E12" s="2">
        <v>971</v>
      </c>
      <c r="F12" s="2">
        <v>2863</v>
      </c>
      <c r="G12" s="82">
        <v>6089</v>
      </c>
      <c r="H12" s="82">
        <v>6797</v>
      </c>
      <c r="I12" s="8"/>
      <c r="J12" s="27"/>
      <c r="K12" s="27"/>
      <c r="L12" s="27"/>
      <c r="M12" s="27"/>
      <c r="N12" s="27"/>
      <c r="O12" s="27"/>
      <c r="P12" s="8"/>
    </row>
    <row r="13" spans="1:16">
      <c r="A13" s="78" t="s">
        <v>114</v>
      </c>
      <c r="B13" s="77">
        <v>1344</v>
      </c>
      <c r="C13" s="2">
        <v>1482</v>
      </c>
      <c r="D13" s="2">
        <v>1528</v>
      </c>
      <c r="E13" s="2">
        <v>1724</v>
      </c>
      <c r="F13" s="2">
        <v>1693</v>
      </c>
      <c r="G13" s="82">
        <v>1807</v>
      </c>
      <c r="H13" s="82">
        <v>1909</v>
      </c>
      <c r="I13" s="8"/>
      <c r="J13" s="27"/>
      <c r="K13" s="27"/>
      <c r="L13" s="27"/>
      <c r="M13" s="27"/>
      <c r="N13" s="27"/>
      <c r="O13" s="27"/>
      <c r="P13" s="8"/>
    </row>
    <row r="14" spans="1:16" ht="21" customHeight="1">
      <c r="A14" s="78" t="s">
        <v>115</v>
      </c>
      <c r="B14" s="77">
        <v>4069</v>
      </c>
      <c r="C14" s="2">
        <v>4059</v>
      </c>
      <c r="D14" s="2">
        <v>4339</v>
      </c>
      <c r="E14" s="2">
        <v>6284</v>
      </c>
      <c r="F14" s="2">
        <v>6212</v>
      </c>
      <c r="G14" s="82">
        <v>9135</v>
      </c>
      <c r="H14" s="82">
        <v>11454</v>
      </c>
      <c r="I14" s="8"/>
      <c r="J14" s="27"/>
      <c r="K14" s="27"/>
      <c r="L14" s="27"/>
      <c r="M14" s="27"/>
      <c r="N14" s="27"/>
      <c r="O14" s="27"/>
      <c r="P14" s="8"/>
    </row>
    <row r="15" spans="1:16" ht="17.25" customHeight="1">
      <c r="A15" s="78" t="s">
        <v>113</v>
      </c>
      <c r="B15" s="77">
        <v>358</v>
      </c>
      <c r="C15" s="2">
        <v>211</v>
      </c>
      <c r="D15" s="2">
        <v>168</v>
      </c>
      <c r="E15" s="2">
        <v>825</v>
      </c>
      <c r="F15" s="2">
        <v>778</v>
      </c>
      <c r="G15" s="82">
        <v>1048</v>
      </c>
      <c r="H15" s="82">
        <v>1332</v>
      </c>
      <c r="I15" s="8"/>
      <c r="J15" s="27"/>
      <c r="K15" s="27"/>
      <c r="L15" s="27"/>
      <c r="M15" s="27"/>
      <c r="N15" s="27"/>
      <c r="O15" s="27"/>
      <c r="P15" s="8"/>
    </row>
    <row r="16" spans="1:16" ht="23">
      <c r="A16" s="78" t="s">
        <v>112</v>
      </c>
      <c r="B16" s="77">
        <v>114</v>
      </c>
      <c r="C16" s="2">
        <v>79</v>
      </c>
      <c r="D16" s="2">
        <v>133</v>
      </c>
      <c r="E16" s="2">
        <v>565</v>
      </c>
      <c r="F16" s="2">
        <v>1292</v>
      </c>
      <c r="G16" s="82">
        <v>1305</v>
      </c>
      <c r="H16" s="82">
        <v>1737</v>
      </c>
      <c r="I16" s="8"/>
      <c r="J16" s="27"/>
      <c r="K16" s="27"/>
      <c r="L16" s="27"/>
      <c r="M16" s="27"/>
      <c r="N16" s="27"/>
      <c r="O16" s="27"/>
      <c r="P16" s="8"/>
    </row>
    <row r="17" spans="1:16" ht="30.75" customHeight="1">
      <c r="A17" s="86" t="s">
        <v>2</v>
      </c>
      <c r="B17" s="43">
        <f>SUM(B11:B16)</f>
        <v>28881</v>
      </c>
      <c r="C17" s="43">
        <f t="shared" ref="C17:H17" si="3">SUM(C11:C16)</f>
        <v>33103</v>
      </c>
      <c r="D17" s="43">
        <f t="shared" si="3"/>
        <v>40774</v>
      </c>
      <c r="E17" s="43">
        <f t="shared" si="3"/>
        <v>43332</v>
      </c>
      <c r="F17" s="43">
        <f t="shared" si="3"/>
        <v>51333</v>
      </c>
      <c r="G17" s="87">
        <f t="shared" si="3"/>
        <v>70379</v>
      </c>
      <c r="H17" s="87">
        <f t="shared" si="3"/>
        <v>75803</v>
      </c>
      <c r="I17" s="8"/>
      <c r="J17" s="29">
        <f t="shared" ref="J17:O17" si="4">(C17-B17)/B17</f>
        <v>0.14618607388940827</v>
      </c>
      <c r="K17" s="29">
        <f t="shared" si="4"/>
        <v>0.23173126302752017</v>
      </c>
      <c r="L17" s="29">
        <f t="shared" si="4"/>
        <v>6.2736057291411199E-2</v>
      </c>
      <c r="M17" s="29">
        <f t="shared" si="4"/>
        <v>0.18464414289670453</v>
      </c>
      <c r="N17" s="29">
        <f t="shared" si="4"/>
        <v>0.37102838330119026</v>
      </c>
      <c r="O17" s="29">
        <f t="shared" si="4"/>
        <v>7.7068443711902704E-2</v>
      </c>
      <c r="P17" s="8"/>
    </row>
    <row r="18" spans="1:16" s="1" customFormat="1" ht="19.5" customHeight="1">
      <c r="A18" s="83" t="s">
        <v>3</v>
      </c>
      <c r="B18" s="41"/>
      <c r="C18" s="18"/>
      <c r="D18" s="18"/>
      <c r="E18" s="18"/>
      <c r="F18" s="18"/>
      <c r="G18" s="85"/>
      <c r="H18" s="85"/>
    </row>
    <row r="19" spans="1:16" ht="23">
      <c r="A19" s="14" t="s">
        <v>109</v>
      </c>
      <c r="B19" s="77"/>
      <c r="C19" s="2"/>
      <c r="D19" s="2"/>
      <c r="E19" s="2"/>
      <c r="F19" s="2"/>
      <c r="G19" s="82"/>
      <c r="H19" s="82"/>
      <c r="I19" s="8"/>
      <c r="P19" s="8"/>
    </row>
    <row r="20" spans="1:16" ht="24.75" customHeight="1">
      <c r="A20" s="17" t="s">
        <v>110</v>
      </c>
      <c r="B20" s="77">
        <v>145</v>
      </c>
      <c r="C20" s="2">
        <v>192</v>
      </c>
      <c r="D20" s="2">
        <v>257</v>
      </c>
      <c r="E20" s="2">
        <v>281</v>
      </c>
      <c r="F20" s="2">
        <v>232</v>
      </c>
      <c r="G20" s="82">
        <v>252</v>
      </c>
      <c r="H20" s="82">
        <v>197</v>
      </c>
      <c r="I20" s="8"/>
      <c r="J20" s="29">
        <f t="shared" ref="J20:O20" si="5">(C20-B20)/B20</f>
        <v>0.32413793103448274</v>
      </c>
      <c r="K20" s="29">
        <f t="shared" si="5"/>
        <v>0.33854166666666669</v>
      </c>
      <c r="L20" s="29">
        <f t="shared" si="5"/>
        <v>9.3385214007782102E-2</v>
      </c>
      <c r="M20" s="29">
        <f t="shared" si="5"/>
        <v>-0.17437722419928825</v>
      </c>
      <c r="N20" s="29">
        <f t="shared" si="5"/>
        <v>8.6206896551724144E-2</v>
      </c>
      <c r="O20" s="29">
        <f t="shared" si="5"/>
        <v>-0.21825396825396826</v>
      </c>
      <c r="P20" s="8"/>
    </row>
    <row r="21" spans="1:16" ht="23">
      <c r="A21" s="17" t="s">
        <v>111</v>
      </c>
      <c r="B21" s="77" t="s">
        <v>41</v>
      </c>
      <c r="C21" s="2" t="s">
        <v>41</v>
      </c>
      <c r="D21" s="2">
        <v>1000</v>
      </c>
      <c r="E21" s="2" t="s">
        <v>41</v>
      </c>
      <c r="F21" s="2" t="s">
        <v>41</v>
      </c>
      <c r="G21" s="82" t="s">
        <v>41</v>
      </c>
      <c r="H21" s="82" t="s">
        <v>41</v>
      </c>
      <c r="I21" s="8"/>
      <c r="P21" s="8"/>
    </row>
    <row r="22" spans="1:16" ht="21.75" customHeight="1">
      <c r="A22" s="17" t="s">
        <v>120</v>
      </c>
      <c r="B22" s="77" t="s">
        <v>41</v>
      </c>
      <c r="C22" s="2" t="s">
        <v>41</v>
      </c>
      <c r="D22" s="2" t="s">
        <v>41</v>
      </c>
      <c r="E22" s="2">
        <v>1998</v>
      </c>
      <c r="F22" s="2" t="s">
        <v>41</v>
      </c>
      <c r="G22" s="82" t="s">
        <v>41</v>
      </c>
      <c r="H22" s="82" t="s">
        <v>41</v>
      </c>
      <c r="I22" s="8"/>
      <c r="P22" s="8"/>
    </row>
    <row r="23" spans="1:16">
      <c r="A23" s="17" t="s">
        <v>155</v>
      </c>
      <c r="B23" s="77">
        <v>12261</v>
      </c>
      <c r="C23" s="2">
        <v>15163</v>
      </c>
      <c r="D23" s="2">
        <v>19742</v>
      </c>
      <c r="E23" s="2">
        <v>21562</v>
      </c>
      <c r="F23" s="2">
        <v>24527</v>
      </c>
      <c r="G23" s="82">
        <v>35418</v>
      </c>
      <c r="H23" s="82">
        <v>38841</v>
      </c>
      <c r="I23" s="8"/>
      <c r="P23" s="8"/>
    </row>
    <row r="24" spans="1:16">
      <c r="A24" s="17" t="s">
        <v>122</v>
      </c>
      <c r="B24" s="77">
        <v>1179</v>
      </c>
      <c r="C24" s="2">
        <v>1459</v>
      </c>
      <c r="D24" s="2">
        <v>1781</v>
      </c>
      <c r="E24" s="2">
        <v>2002</v>
      </c>
      <c r="F24" s="2">
        <v>2087</v>
      </c>
      <c r="G24" s="82">
        <v>2648</v>
      </c>
      <c r="H24" s="82">
        <v>3755</v>
      </c>
      <c r="I24" s="8"/>
      <c r="P24" s="8"/>
    </row>
    <row r="25" spans="1:16" ht="23">
      <c r="A25" s="17" t="s">
        <v>121</v>
      </c>
      <c r="B25" s="77">
        <v>32</v>
      </c>
      <c r="C25" s="2">
        <v>64</v>
      </c>
      <c r="D25" s="2">
        <v>83</v>
      </c>
      <c r="E25" s="2">
        <v>61</v>
      </c>
      <c r="F25" s="2">
        <v>73</v>
      </c>
      <c r="G25" s="82">
        <v>129</v>
      </c>
      <c r="H25" s="82">
        <v>236</v>
      </c>
      <c r="I25" s="8"/>
      <c r="P25" s="8"/>
    </row>
    <row r="26" spans="1:16" ht="33.75" customHeight="1">
      <c r="A26" s="86" t="s">
        <v>4</v>
      </c>
      <c r="B26" s="43">
        <f>SUM(B20:B25)</f>
        <v>13617</v>
      </c>
      <c r="C26" s="43">
        <f t="shared" ref="C26:H26" si="6">SUM(C20:C25)</f>
        <v>16878</v>
      </c>
      <c r="D26" s="43">
        <f t="shared" si="6"/>
        <v>22863</v>
      </c>
      <c r="E26" s="43">
        <f t="shared" si="6"/>
        <v>25904</v>
      </c>
      <c r="F26" s="43">
        <f t="shared" si="6"/>
        <v>26919</v>
      </c>
      <c r="G26" s="87">
        <f t="shared" si="6"/>
        <v>38447</v>
      </c>
      <c r="H26" s="87">
        <f t="shared" si="6"/>
        <v>43029</v>
      </c>
      <c r="I26" s="8"/>
      <c r="J26" s="29">
        <f t="shared" ref="J26:O26" si="7">(C26-B26)/B26</f>
        <v>0.23948006168759639</v>
      </c>
      <c r="K26" s="29">
        <f t="shared" si="7"/>
        <v>0.35460362602204054</v>
      </c>
      <c r="L26" s="29">
        <f t="shared" si="7"/>
        <v>0.13300966627301755</v>
      </c>
      <c r="M26" s="29">
        <f t="shared" si="7"/>
        <v>3.9183137739345272E-2</v>
      </c>
      <c r="N26" s="29">
        <f t="shared" si="7"/>
        <v>0.4282477060812066</v>
      </c>
      <c r="O26" s="29">
        <f t="shared" si="7"/>
        <v>0.11917704892449346</v>
      </c>
      <c r="P26" s="8"/>
    </row>
    <row r="27" spans="1:16" ht="23">
      <c r="A27" s="14" t="s">
        <v>5</v>
      </c>
      <c r="B27" s="77">
        <v>1505</v>
      </c>
      <c r="C27" s="2">
        <v>1513</v>
      </c>
      <c r="D27" s="2">
        <v>1917</v>
      </c>
      <c r="E27" s="2">
        <v>2042</v>
      </c>
      <c r="F27" s="2">
        <v>2520</v>
      </c>
      <c r="G27" s="82">
        <v>2930</v>
      </c>
      <c r="H27" s="82">
        <v>2998</v>
      </c>
      <c r="I27" s="8"/>
      <c r="J27" s="27"/>
      <c r="K27" s="27"/>
      <c r="L27" s="27"/>
      <c r="M27" s="27"/>
      <c r="N27" s="27"/>
      <c r="O27" s="27"/>
      <c r="P27" s="8"/>
    </row>
    <row r="28" spans="1:16" ht="23">
      <c r="A28" s="86" t="s">
        <v>150</v>
      </c>
      <c r="B28" s="11" t="s">
        <v>41</v>
      </c>
      <c r="C28" s="11" t="s">
        <v>41</v>
      </c>
      <c r="D28" s="11" t="s">
        <v>41</v>
      </c>
      <c r="E28" s="11" t="s">
        <v>41</v>
      </c>
      <c r="F28" s="11">
        <v>4965</v>
      </c>
      <c r="G28" s="87">
        <v>8939</v>
      </c>
      <c r="H28" s="87">
        <v>8049</v>
      </c>
      <c r="I28" s="8"/>
      <c r="J28" s="27"/>
      <c r="K28" s="27"/>
      <c r="L28" s="27"/>
      <c r="M28" s="27"/>
      <c r="N28" s="29">
        <f>(G28-F28)/F28</f>
        <v>0.80040281973816718</v>
      </c>
      <c r="O28" s="29">
        <f>(H28-G28)/G28</f>
        <v>-9.9563709587202148E-2</v>
      </c>
      <c r="P28" s="8"/>
    </row>
    <row r="29" spans="1:16" ht="30" customHeight="1">
      <c r="A29" s="86" t="s">
        <v>151</v>
      </c>
      <c r="B29" s="43">
        <f t="shared" ref="B29:H29" si="8">SUM(B26:B28)</f>
        <v>15122</v>
      </c>
      <c r="C29" s="43">
        <f t="shared" si="8"/>
        <v>18391</v>
      </c>
      <c r="D29" s="43">
        <f t="shared" si="8"/>
        <v>24780</v>
      </c>
      <c r="E29" s="43">
        <f t="shared" si="8"/>
        <v>27946</v>
      </c>
      <c r="F29" s="43">
        <f t="shared" si="8"/>
        <v>34404</v>
      </c>
      <c r="G29" s="87">
        <f t="shared" si="8"/>
        <v>50316</v>
      </c>
      <c r="H29" s="87">
        <f t="shared" si="8"/>
        <v>54076</v>
      </c>
      <c r="I29" s="8"/>
      <c r="J29" s="29">
        <f>(C29-B29)/B29</f>
        <v>0.21617510911255125</v>
      </c>
      <c r="K29" s="29">
        <f>(D29-C29)/C29</f>
        <v>0.34739818389429611</v>
      </c>
      <c r="L29" s="29">
        <f>(E29-D29)/D29</f>
        <v>0.12776432606941082</v>
      </c>
      <c r="M29" s="29">
        <f>(F29-E29)/E29</f>
        <v>0.23108852787518785</v>
      </c>
      <c r="N29" s="29">
        <f>(G29-F29)/F29</f>
        <v>0.46250435995814443</v>
      </c>
      <c r="O29" s="29">
        <f>(H29-G29)/G29</f>
        <v>7.4727720804515466E-2</v>
      </c>
      <c r="P29" s="8"/>
    </row>
    <row r="30" spans="1:16" ht="19.5" customHeight="1">
      <c r="A30" s="14" t="s">
        <v>81</v>
      </c>
      <c r="B30" s="77"/>
      <c r="C30" s="2"/>
      <c r="D30" s="2"/>
      <c r="E30" s="2"/>
      <c r="F30" s="2"/>
      <c r="G30" s="82"/>
      <c r="H30" s="82"/>
      <c r="I30" s="8"/>
      <c r="P30" s="8"/>
    </row>
    <row r="31" spans="1:16" s="1" customFormat="1" ht="23">
      <c r="A31" s="15" t="s">
        <v>6</v>
      </c>
      <c r="B31" s="41"/>
      <c r="C31" s="18"/>
      <c r="D31" s="18"/>
      <c r="E31" s="18"/>
      <c r="F31" s="18"/>
      <c r="G31" s="85"/>
      <c r="H31" s="85"/>
    </row>
    <row r="32" spans="1:16" ht="25.5" customHeight="1">
      <c r="A32" s="17" t="s">
        <v>123</v>
      </c>
      <c r="B32" s="77" t="s">
        <v>41</v>
      </c>
      <c r="C32" s="2" t="s">
        <v>41</v>
      </c>
      <c r="D32" s="2" t="s">
        <v>41</v>
      </c>
      <c r="E32" s="2" t="s">
        <v>41</v>
      </c>
      <c r="F32" s="2" t="s">
        <v>41</v>
      </c>
      <c r="G32" s="82" t="s">
        <v>34</v>
      </c>
      <c r="H32" s="82" t="s">
        <v>34</v>
      </c>
      <c r="I32" s="8"/>
      <c r="P32" s="8"/>
    </row>
    <row r="33" spans="1:16" ht="23">
      <c r="A33" s="17" t="s">
        <v>124</v>
      </c>
      <c r="B33" s="77" t="s">
        <v>41</v>
      </c>
      <c r="C33" s="2" t="s">
        <v>41</v>
      </c>
      <c r="D33" s="2" t="s">
        <v>41</v>
      </c>
      <c r="E33" s="2" t="s">
        <v>41</v>
      </c>
      <c r="F33" s="2" t="s">
        <v>41</v>
      </c>
      <c r="G33" s="82" t="s">
        <v>34</v>
      </c>
      <c r="H33" s="82" t="s">
        <v>34</v>
      </c>
      <c r="I33" s="8"/>
      <c r="P33" s="8"/>
    </row>
    <row r="34" spans="1:16" ht="26.25" customHeight="1">
      <c r="A34" s="17" t="s">
        <v>125</v>
      </c>
      <c r="B34" s="77" t="s">
        <v>41</v>
      </c>
      <c r="C34" s="2">
        <v>-995</v>
      </c>
      <c r="D34" s="2">
        <v>-2001</v>
      </c>
      <c r="E34" s="2">
        <v>-5511</v>
      </c>
      <c r="F34" s="2">
        <v>-6872</v>
      </c>
      <c r="G34" s="82">
        <v>-8507</v>
      </c>
      <c r="H34" s="82">
        <v>-11880</v>
      </c>
      <c r="I34" s="8"/>
      <c r="K34" s="29">
        <f>(D34-C34)/ABS(C34)</f>
        <v>-1.0110552763819096</v>
      </c>
      <c r="L34" s="29">
        <f>(E34-D34)/ABS(D34)</f>
        <v>-1.7541229385307346</v>
      </c>
      <c r="M34" s="29">
        <f>(F34-E34)/ABS(E34)</f>
        <v>-0.24696062420613318</v>
      </c>
      <c r="N34" s="29">
        <f>(G34-F34)/ABS(F34)</f>
        <v>-0.2379220023282887</v>
      </c>
      <c r="O34" s="29">
        <f>(H34-G34)/ABS(G34)</f>
        <v>-0.39649700246855529</v>
      </c>
      <c r="P34" s="8"/>
    </row>
    <row r="35" spans="1:16" ht="23">
      <c r="A35" s="17" t="s">
        <v>126</v>
      </c>
      <c r="B35" s="77">
        <v>13100</v>
      </c>
      <c r="C35" s="2">
        <v>13579</v>
      </c>
      <c r="D35" s="2">
        <v>14314</v>
      </c>
      <c r="E35" s="2">
        <v>14939</v>
      </c>
      <c r="F35" s="2">
        <v>15588</v>
      </c>
      <c r="G35" s="82">
        <v>16644</v>
      </c>
      <c r="H35" s="82">
        <v>17208</v>
      </c>
      <c r="I35" s="8"/>
      <c r="J35" s="29">
        <f t="shared" ref="J35:O36" si="9">(C35-B35)/B35</f>
        <v>3.6564885496183204E-2</v>
      </c>
      <c r="K35" s="29">
        <f t="shared" si="9"/>
        <v>5.4127697179468297E-2</v>
      </c>
      <c r="L35" s="29">
        <f t="shared" si="9"/>
        <v>4.3663546178566437E-2</v>
      </c>
      <c r="M35" s="29">
        <f t="shared" si="9"/>
        <v>4.3443336234018338E-2</v>
      </c>
      <c r="N35" s="29">
        <f t="shared" si="9"/>
        <v>6.7744418783679747E-2</v>
      </c>
      <c r="O35" s="29">
        <f t="shared" si="9"/>
        <v>3.3886085075702954E-2</v>
      </c>
      <c r="P35" s="8"/>
    </row>
    <row r="36" spans="1:16" ht="29.25" customHeight="1">
      <c r="A36" s="88" t="s">
        <v>127</v>
      </c>
      <c r="B36" s="43">
        <v>668</v>
      </c>
      <c r="C36" s="11">
        <v>2069</v>
      </c>
      <c r="D36" s="11">
        <v>3823</v>
      </c>
      <c r="E36" s="11">
        <v>5880</v>
      </c>
      <c r="F36" s="11">
        <v>8342</v>
      </c>
      <c r="G36" s="87">
        <v>12366</v>
      </c>
      <c r="H36" s="87">
        <v>16535</v>
      </c>
      <c r="I36" s="8"/>
      <c r="J36" s="29">
        <f t="shared" si="9"/>
        <v>2.0973053892215567</v>
      </c>
      <c r="K36" s="29">
        <f t="shared" si="9"/>
        <v>0.84775253745770907</v>
      </c>
      <c r="L36" s="29">
        <f t="shared" si="9"/>
        <v>0.53805911587758304</v>
      </c>
      <c r="M36" s="29">
        <f t="shared" si="9"/>
        <v>0.41870748299319727</v>
      </c>
      <c r="N36" s="29">
        <f t="shared" si="9"/>
        <v>0.48237832654039797</v>
      </c>
      <c r="O36" s="29">
        <f t="shared" si="9"/>
        <v>0.33713407730874978</v>
      </c>
      <c r="P36" s="8"/>
    </row>
    <row r="37" spans="1:16">
      <c r="A37" s="17" t="s">
        <v>128</v>
      </c>
      <c r="B37" s="77">
        <v>-9</v>
      </c>
      <c r="C37" s="2">
        <v>59</v>
      </c>
      <c r="D37" s="2">
        <v>-142</v>
      </c>
      <c r="E37" s="2">
        <v>78</v>
      </c>
      <c r="F37" s="2">
        <v>-173</v>
      </c>
      <c r="G37" s="82">
        <v>-484</v>
      </c>
      <c r="H37" s="82">
        <v>-136</v>
      </c>
      <c r="I37" s="8"/>
      <c r="J37" s="27"/>
      <c r="K37" s="27"/>
      <c r="L37" s="27"/>
      <c r="M37" s="27"/>
      <c r="N37" s="27"/>
      <c r="O37" s="27"/>
      <c r="P37" s="8"/>
    </row>
    <row r="38" spans="1:16" ht="21.75" customHeight="1">
      <c r="A38" s="14" t="s">
        <v>82</v>
      </c>
      <c r="B38" s="77">
        <f t="shared" ref="B38:H38" si="10">SUM(B34:B37)</f>
        <v>13759</v>
      </c>
      <c r="C38" s="77">
        <f t="shared" si="10"/>
        <v>14712</v>
      </c>
      <c r="D38" s="77">
        <f t="shared" si="10"/>
        <v>15994</v>
      </c>
      <c r="E38" s="77">
        <f t="shared" si="10"/>
        <v>15386</v>
      </c>
      <c r="F38" s="77">
        <f t="shared" si="10"/>
        <v>16885</v>
      </c>
      <c r="G38" s="82">
        <f t="shared" si="10"/>
        <v>20019</v>
      </c>
      <c r="H38" s="82">
        <f t="shared" si="10"/>
        <v>21727</v>
      </c>
      <c r="I38" s="8"/>
      <c r="J38" s="27"/>
      <c r="K38" s="27"/>
      <c r="L38" s="27"/>
      <c r="M38" s="27"/>
      <c r="N38" s="27"/>
      <c r="O38" s="27"/>
      <c r="P38" s="8"/>
    </row>
    <row r="39" spans="1:16" ht="23">
      <c r="A39" s="78" t="s">
        <v>83</v>
      </c>
      <c r="B39" s="77" t="s">
        <v>41</v>
      </c>
      <c r="C39" s="2" t="s">
        <v>41</v>
      </c>
      <c r="D39" s="2" t="s">
        <v>41</v>
      </c>
      <c r="E39" s="2" t="s">
        <v>41</v>
      </c>
      <c r="F39" s="2">
        <v>44</v>
      </c>
      <c r="G39" s="82">
        <v>44</v>
      </c>
      <c r="H39" s="82" t="s">
        <v>34</v>
      </c>
      <c r="I39" s="8"/>
      <c r="J39" s="27"/>
      <c r="K39" s="27"/>
      <c r="L39" s="27"/>
      <c r="M39" s="27"/>
      <c r="N39" s="27"/>
      <c r="O39" s="27"/>
      <c r="P39" s="8"/>
    </row>
    <row r="40" spans="1:16" ht="31.5" customHeight="1">
      <c r="A40" s="86" t="s">
        <v>7</v>
      </c>
      <c r="B40" s="43">
        <f t="shared" ref="B40:H40" si="11">SUM(B38:B39)</f>
        <v>13759</v>
      </c>
      <c r="C40" s="43">
        <f t="shared" si="11"/>
        <v>14712</v>
      </c>
      <c r="D40" s="43">
        <f t="shared" si="11"/>
        <v>15994</v>
      </c>
      <c r="E40" s="43">
        <f t="shared" si="11"/>
        <v>15386</v>
      </c>
      <c r="F40" s="43">
        <f t="shared" si="11"/>
        <v>16929</v>
      </c>
      <c r="G40" s="87">
        <f t="shared" si="11"/>
        <v>20063</v>
      </c>
      <c r="H40" s="87">
        <f t="shared" si="11"/>
        <v>21727</v>
      </c>
      <c r="I40" s="8"/>
      <c r="J40" s="29">
        <f t="shared" ref="J40:O42" si="12">(C40-B40)/B40</f>
        <v>6.9263754633330912E-2</v>
      </c>
      <c r="K40" s="29">
        <f t="shared" si="12"/>
        <v>8.7139749864056551E-2</v>
      </c>
      <c r="L40" s="29">
        <f t="shared" si="12"/>
        <v>-3.8014255345754658E-2</v>
      </c>
      <c r="M40" s="29">
        <f t="shared" si="12"/>
        <v>0.10028597426231639</v>
      </c>
      <c r="N40" s="29">
        <f t="shared" si="12"/>
        <v>0.18512611495067635</v>
      </c>
      <c r="O40" s="29">
        <f t="shared" si="12"/>
        <v>8.2938742959677014E-2</v>
      </c>
      <c r="P40" s="8"/>
    </row>
    <row r="41" spans="1:16" ht="31.5" customHeight="1">
      <c r="A41" s="86" t="s">
        <v>8</v>
      </c>
      <c r="B41" s="43">
        <f t="shared" ref="B41:H41" si="13">B40+B29</f>
        <v>28881</v>
      </c>
      <c r="C41" s="43">
        <f t="shared" si="13"/>
        <v>33103</v>
      </c>
      <c r="D41" s="43">
        <f t="shared" si="13"/>
        <v>40774</v>
      </c>
      <c r="E41" s="43">
        <f t="shared" si="13"/>
        <v>43332</v>
      </c>
      <c r="F41" s="43">
        <f t="shared" si="13"/>
        <v>51333</v>
      </c>
      <c r="G41" s="87">
        <f t="shared" si="13"/>
        <v>70379</v>
      </c>
      <c r="H41" s="87">
        <f t="shared" si="13"/>
        <v>75803</v>
      </c>
      <c r="I41" s="8"/>
      <c r="J41" s="29">
        <f t="shared" si="12"/>
        <v>0.14618607388940827</v>
      </c>
      <c r="K41" s="29">
        <f t="shared" si="12"/>
        <v>0.23173126302752017</v>
      </c>
      <c r="L41" s="29">
        <f t="shared" si="12"/>
        <v>6.2736057291411199E-2</v>
      </c>
      <c r="M41" s="29">
        <f t="shared" si="12"/>
        <v>0.18464414289670453</v>
      </c>
      <c r="N41" s="29">
        <f t="shared" si="12"/>
        <v>0.37102838330119026</v>
      </c>
      <c r="O41" s="29">
        <f t="shared" si="12"/>
        <v>7.7068443711902704E-2</v>
      </c>
      <c r="P41" s="8"/>
    </row>
    <row r="42" spans="1:16">
      <c r="A42" s="89" t="s">
        <v>76</v>
      </c>
      <c r="B42" s="91">
        <f>B11/B26</f>
        <v>1.5163398692810457</v>
      </c>
      <c r="C42" s="91">
        <f t="shared" ref="C42:H42" si="14">C11/C26</f>
        <v>1.5246474700793933</v>
      </c>
      <c r="D42" s="91">
        <f t="shared" si="14"/>
        <v>1.4278528627039322</v>
      </c>
      <c r="E42" s="91">
        <f t="shared" si="14"/>
        <v>1.2725061766522545</v>
      </c>
      <c r="F42" s="91">
        <f t="shared" si="14"/>
        <v>1.4300308332404621</v>
      </c>
      <c r="G42" s="91">
        <f t="shared" si="14"/>
        <v>1.3263713683772467</v>
      </c>
      <c r="H42" s="91">
        <f t="shared" si="14"/>
        <v>1.2218271398359246</v>
      </c>
      <c r="I42" s="8"/>
      <c r="J42" s="29">
        <f t="shared" si="12"/>
        <v>5.4787194920137066E-3</v>
      </c>
      <c r="K42" s="29">
        <f t="shared" si="12"/>
        <v>-6.3486549694284855E-2</v>
      </c>
      <c r="L42" s="29">
        <f t="shared" si="12"/>
        <v>-0.10879740490732139</v>
      </c>
      <c r="M42" s="29">
        <f t="shared" si="12"/>
        <v>0.12379087777996327</v>
      </c>
      <c r="N42" s="29">
        <f t="shared" si="12"/>
        <v>-7.2487573312193687E-2</v>
      </c>
      <c r="O42" s="29">
        <f t="shared" si="12"/>
        <v>-7.8819726536488069E-2</v>
      </c>
      <c r="P42" s="8"/>
    </row>
    <row r="43" spans="1:16">
      <c r="A43" s="89" t="s">
        <v>77</v>
      </c>
      <c r="B43" s="90"/>
      <c r="C43" s="90"/>
      <c r="D43" s="90"/>
      <c r="E43" s="90"/>
      <c r="F43" s="90"/>
      <c r="G43" s="90"/>
      <c r="H43" s="90"/>
      <c r="I43" s="8"/>
      <c r="P43" s="8"/>
    </row>
    <row r="44" spans="1:16">
      <c r="A44" s="89" t="s">
        <v>78</v>
      </c>
      <c r="B44" s="91">
        <f>B29/B40</f>
        <v>1.0990624318627806</v>
      </c>
      <c r="C44" s="91">
        <f t="shared" ref="C44:H44" si="15">C29/C40</f>
        <v>1.2500679717237628</v>
      </c>
      <c r="D44" s="91">
        <f t="shared" si="15"/>
        <v>1.5493309991246718</v>
      </c>
      <c r="E44" s="91">
        <f t="shared" si="15"/>
        <v>1.8163265306122449</v>
      </c>
      <c r="F44" s="91">
        <f t="shared" si="15"/>
        <v>2.0322523480418218</v>
      </c>
      <c r="G44" s="91">
        <f t="shared" si="15"/>
        <v>2.5079001146388875</v>
      </c>
      <c r="H44" s="91">
        <f t="shared" si="15"/>
        <v>2.4888847977171262</v>
      </c>
      <c r="I44" s="8"/>
      <c r="J44" s="29">
        <f t="shared" ref="J44:O44" si="16">(C44-B44)/B44</f>
        <v>0.13739486992112512</v>
      </c>
      <c r="K44" s="29">
        <f t="shared" si="16"/>
        <v>0.23939740411734939</v>
      </c>
      <c r="L44" s="29">
        <f t="shared" si="16"/>
        <v>0.17232956136449737</v>
      </c>
      <c r="M44" s="29">
        <f t="shared" si="16"/>
        <v>0.11888050622527264</v>
      </c>
      <c r="N44" s="29">
        <f t="shared" si="16"/>
        <v>0.2340495593745415</v>
      </c>
      <c r="O44" s="29">
        <f t="shared" si="16"/>
        <v>-7.5821667740141631E-3</v>
      </c>
      <c r="P44" s="8"/>
    </row>
    <row r="45" spans="1:16">
      <c r="A45" s="89" t="s">
        <v>79</v>
      </c>
      <c r="B45" s="90"/>
      <c r="C45" s="90"/>
      <c r="D45" s="90"/>
      <c r="E45" s="90"/>
      <c r="F45" s="90"/>
      <c r="G45" s="90"/>
      <c r="H45" s="90"/>
      <c r="I45" s="8"/>
      <c r="P45" s="8"/>
    </row>
    <row r="46" spans="1:16" ht="28.5" customHeight="1">
      <c r="A46" s="94" t="s">
        <v>84</v>
      </c>
      <c r="B46" s="79"/>
      <c r="C46" s="95" t="e">
        <f>#REF!/((#REF!+#REF!)*0.5)</f>
        <v>#REF!</v>
      </c>
      <c r="D46" s="95" t="e">
        <f>#REF!/((#REF!+#REF!)*0.5)</f>
        <v>#REF!</v>
      </c>
      <c r="E46" s="95" t="e">
        <f>#REF!/((#REF!+#REF!)*0.5)</f>
        <v>#REF!</v>
      </c>
      <c r="F46" s="95" t="e">
        <f>#REF!/((#REF!+#REF!)*0.5)</f>
        <v>#REF!</v>
      </c>
      <c r="G46" s="95" t="e">
        <f>#REF!/((#REF!+#REF!)*0.5)</f>
        <v>#REF!</v>
      </c>
      <c r="H46" s="95" t="e">
        <f>#REF!/((#REF!+#REF!)*0.5)</f>
        <v>#REF!</v>
      </c>
      <c r="I46" s="8"/>
      <c r="J46" s="29"/>
      <c r="K46" s="29"/>
      <c r="L46" s="29"/>
      <c r="M46" s="29"/>
      <c r="N46" s="29"/>
      <c r="O46" s="29"/>
      <c r="P46" s="8"/>
    </row>
    <row r="47" spans="1:16" ht="28.5" customHeight="1">
      <c r="A47" s="94" t="s">
        <v>85</v>
      </c>
      <c r="B47" s="79"/>
      <c r="C47" s="95"/>
      <c r="D47" s="95"/>
      <c r="E47" s="95"/>
      <c r="F47" s="95"/>
      <c r="G47" s="95"/>
      <c r="H47" s="95"/>
      <c r="I47" s="8"/>
      <c r="K47" s="27"/>
      <c r="P47" s="8"/>
    </row>
    <row r="48" spans="1:16" ht="27" customHeight="1">
      <c r="A48" s="94" t="s">
        <v>86</v>
      </c>
      <c r="B48" s="79"/>
      <c r="C48" s="95" t="e">
        <f>#REF!/((#REF!+#REF!)*0.5)</f>
        <v>#REF!</v>
      </c>
      <c r="D48" s="95" t="e">
        <f>#REF!/((#REF!+#REF!)*0.5)</f>
        <v>#REF!</v>
      </c>
      <c r="E48" s="95" t="e">
        <f>#REF!/((#REF!+#REF!)*0.5)</f>
        <v>#REF!</v>
      </c>
      <c r="F48" s="95" t="e">
        <f>#REF!/((#REF!+#REF!)*0.5)</f>
        <v>#REF!</v>
      </c>
      <c r="G48" s="95" t="e">
        <f>#REF!/((#REF!+#REF!)*0.5)</f>
        <v>#REF!</v>
      </c>
      <c r="H48" s="95" t="e">
        <f>#REF!/((#REF!+#REF!)*0.5)</f>
        <v>#REF!</v>
      </c>
      <c r="I48" s="8"/>
      <c r="J48" s="29"/>
      <c r="K48" s="29"/>
      <c r="L48" s="29"/>
      <c r="M48" s="29"/>
      <c r="N48" s="29"/>
      <c r="O48" s="29"/>
      <c r="P48" s="8"/>
    </row>
    <row r="49" spans="1:16" ht="27" customHeight="1">
      <c r="A49" s="89" t="s">
        <v>87</v>
      </c>
      <c r="B49" s="90"/>
      <c r="C49" s="93" t="e">
        <f>365/C46</f>
        <v>#REF!</v>
      </c>
      <c r="D49" s="93" t="e">
        <f t="shared" ref="D49:H49" si="17">365/D46</f>
        <v>#REF!</v>
      </c>
      <c r="E49" s="93" t="e">
        <f t="shared" si="17"/>
        <v>#REF!</v>
      </c>
      <c r="F49" s="93" t="e">
        <f t="shared" si="17"/>
        <v>#REF!</v>
      </c>
      <c r="G49" s="93" t="e">
        <f t="shared" si="17"/>
        <v>#REF!</v>
      </c>
      <c r="H49" s="93" t="e">
        <f t="shared" si="17"/>
        <v>#REF!</v>
      </c>
      <c r="I49" s="8"/>
      <c r="J49" s="29"/>
      <c r="K49" s="29" t="e">
        <f>(D49-C49)/C49</f>
        <v>#REF!</v>
      </c>
      <c r="L49" s="29" t="e">
        <f>(E49-D49)/D49</f>
        <v>#REF!</v>
      </c>
      <c r="M49" s="29" t="e">
        <f>(F49-E49)/E49</f>
        <v>#REF!</v>
      </c>
      <c r="N49" s="29" t="e">
        <f>(G49-F49)/F49</f>
        <v>#REF!</v>
      </c>
      <c r="O49" s="29" t="e">
        <f>(H49-G49)/G49</f>
        <v>#REF!</v>
      </c>
      <c r="P49" s="8"/>
    </row>
    <row r="50" spans="1:16" ht="27" customHeight="1">
      <c r="A50" s="89" t="s">
        <v>88</v>
      </c>
      <c r="B50" s="90"/>
      <c r="C50" s="93"/>
      <c r="D50" s="93"/>
      <c r="E50" s="93"/>
      <c r="F50" s="93"/>
      <c r="G50" s="93"/>
      <c r="H50" s="93"/>
      <c r="I50" s="8"/>
      <c r="P50" s="8"/>
    </row>
    <row r="51" spans="1:16" ht="27" customHeight="1">
      <c r="A51" s="89" t="s">
        <v>89</v>
      </c>
      <c r="B51" s="90"/>
      <c r="C51" s="93" t="e">
        <f t="shared" ref="C51:H51" si="18">365/C48</f>
        <v>#REF!</v>
      </c>
      <c r="D51" s="93" t="e">
        <f t="shared" si="18"/>
        <v>#REF!</v>
      </c>
      <c r="E51" s="93" t="e">
        <f t="shared" si="18"/>
        <v>#REF!</v>
      </c>
      <c r="F51" s="93" t="e">
        <f t="shared" si="18"/>
        <v>#REF!</v>
      </c>
      <c r="G51" s="93" t="e">
        <f t="shared" si="18"/>
        <v>#REF!</v>
      </c>
      <c r="H51" s="93" t="e">
        <f t="shared" si="18"/>
        <v>#REF!</v>
      </c>
      <c r="I51" s="8"/>
      <c r="J51" s="29"/>
      <c r="K51" s="29" t="e">
        <f>(D51-C51)/C51</f>
        <v>#REF!</v>
      </c>
      <c r="L51" s="29" t="e">
        <f>(E51-D51)/D51</f>
        <v>#REF!</v>
      </c>
      <c r="M51" s="29" t="e">
        <f>(F51-E51)/E51</f>
        <v>#REF!</v>
      </c>
      <c r="N51" s="29" t="e">
        <f>(G51-F51)/F51</f>
        <v>#REF!</v>
      </c>
      <c r="O51" s="29" t="e">
        <f>(H51-G51)/G51</f>
        <v>#REF!</v>
      </c>
      <c r="P51" s="8"/>
    </row>
    <row r="52" spans="1:16" ht="21.75" customHeight="1">
      <c r="A52"/>
      <c r="C52" s="92"/>
      <c r="D52" s="92"/>
      <c r="E52" s="92"/>
      <c r="F52" s="92"/>
      <c r="G52" s="92"/>
      <c r="H52" s="92"/>
    </row>
    <row r="53" spans="1:16">
      <c r="A53" s="10" t="s">
        <v>19</v>
      </c>
    </row>
    <row r="54" spans="1:16">
      <c r="A54" s="10" t="s">
        <v>17</v>
      </c>
    </row>
    <row r="55" spans="1:16">
      <c r="A55" s="10" t="s">
        <v>18</v>
      </c>
    </row>
    <row r="56" spans="1:16">
      <c r="A56" s="10" t="s">
        <v>20</v>
      </c>
    </row>
    <row r="57" spans="1:16" ht="15">
      <c r="A57"/>
    </row>
    <row r="58" spans="1:16" ht="15">
      <c r="A58"/>
    </row>
    <row r="59" spans="1:16" ht="15">
      <c r="A59"/>
    </row>
    <row r="60" spans="1:16" ht="15">
      <c r="A60"/>
    </row>
    <row r="61" spans="1:16" ht="15">
      <c r="A61"/>
    </row>
    <row r="62" spans="1:16" ht="15">
      <c r="A62"/>
    </row>
    <row r="63" spans="1:16" ht="15">
      <c r="A63"/>
    </row>
    <row r="64" spans="1:16" ht="15">
      <c r="A64"/>
    </row>
    <row r="65" spans="1:1" ht="15">
      <c r="A65"/>
    </row>
    <row r="66" spans="1:1" ht="15">
      <c r="A66"/>
    </row>
    <row r="67" spans="1:1" ht="15">
      <c r="A67"/>
    </row>
    <row r="68" spans="1:1" ht="15">
      <c r="A68"/>
    </row>
    <row r="69" spans="1:1" ht="15">
      <c r="A69"/>
    </row>
    <row r="70" spans="1:1" ht="15">
      <c r="A70"/>
    </row>
    <row r="71" spans="1:1" ht="15">
      <c r="A71"/>
    </row>
    <row r="72" spans="1:1" ht="15">
      <c r="A72"/>
    </row>
    <row r="73" spans="1:1" ht="15">
      <c r="A73"/>
    </row>
    <row r="74" spans="1:1" ht="15">
      <c r="A74"/>
    </row>
    <row r="75" spans="1:1" ht="16.5" customHeight="1">
      <c r="A75"/>
    </row>
    <row r="76" spans="1:1" ht="15">
      <c r="A76"/>
    </row>
    <row r="77" spans="1:1" ht="15">
      <c r="A77"/>
    </row>
    <row r="78" spans="1:1" ht="15">
      <c r="A78"/>
    </row>
    <row r="79" spans="1:1" ht="15">
      <c r="A79"/>
    </row>
    <row r="80" spans="1:1" ht="15">
      <c r="A80"/>
    </row>
    <row r="81" spans="1:1" ht="15">
      <c r="A81"/>
    </row>
    <row r="82" spans="1:1" ht="15">
      <c r="A82"/>
    </row>
    <row r="83" spans="1:1" ht="15">
      <c r="A83"/>
    </row>
    <row r="84" spans="1:1" ht="15">
      <c r="A84"/>
    </row>
    <row r="85" spans="1:1" ht="15">
      <c r="A85"/>
    </row>
    <row r="86" spans="1:1" ht="15">
      <c r="A86"/>
    </row>
    <row r="87" spans="1:1" ht="15">
      <c r="A87"/>
    </row>
    <row r="88" spans="1:1" ht="15">
      <c r="A88"/>
    </row>
    <row r="89" spans="1:1" ht="15">
      <c r="A89"/>
    </row>
    <row r="90" spans="1:1" ht="15">
      <c r="A90"/>
    </row>
    <row r="91" spans="1:1" ht="15">
      <c r="A91"/>
    </row>
    <row r="92" spans="1:1" ht="15">
      <c r="A92"/>
    </row>
    <row r="93" spans="1:1" ht="15">
      <c r="A93"/>
    </row>
    <row r="94" spans="1:1" ht="15">
      <c r="A94"/>
    </row>
    <row r="95" spans="1:1" ht="15">
      <c r="A95"/>
    </row>
    <row r="96" spans="1:1" ht="15">
      <c r="A96"/>
    </row>
    <row r="97" spans="1:1" ht="15">
      <c r="A97"/>
    </row>
    <row r="98" spans="1:1" ht="15">
      <c r="A98"/>
    </row>
    <row r="99" spans="1:1" ht="15">
      <c r="A99"/>
    </row>
    <row r="100" spans="1:1" ht="15">
      <c r="A100"/>
    </row>
    <row r="101" spans="1:1" ht="15">
      <c r="A101"/>
    </row>
    <row r="102" spans="1:1" ht="15">
      <c r="A102"/>
    </row>
    <row r="103" spans="1:1" ht="15">
      <c r="A103"/>
    </row>
    <row r="104" spans="1:1" ht="15">
      <c r="A104"/>
    </row>
    <row r="105" spans="1:1" ht="15">
      <c r="A105"/>
    </row>
    <row r="106" spans="1:1" ht="15">
      <c r="A106"/>
    </row>
    <row r="107" spans="1:1" ht="15">
      <c r="A107"/>
    </row>
    <row r="108" spans="1:1" ht="15">
      <c r="A108"/>
    </row>
    <row r="109" spans="1:1" ht="15">
      <c r="A109"/>
    </row>
    <row r="110" spans="1:1" ht="15">
      <c r="A110"/>
    </row>
    <row r="111" spans="1:1" ht="15">
      <c r="A111"/>
    </row>
    <row r="112" spans="1:1" ht="15">
      <c r="A112"/>
    </row>
    <row r="113" spans="1:1" ht="15">
      <c r="A113"/>
    </row>
    <row r="114" spans="1:1" ht="15">
      <c r="A114"/>
    </row>
    <row r="115" spans="1:1" ht="15">
      <c r="A115"/>
    </row>
    <row r="116" spans="1:1" ht="15">
      <c r="A116"/>
    </row>
    <row r="117" spans="1:1" ht="15">
      <c r="A117"/>
    </row>
    <row r="118" spans="1:1" ht="15">
      <c r="A118"/>
    </row>
    <row r="119" spans="1:1" ht="15">
      <c r="A119"/>
    </row>
    <row r="120" spans="1:1" ht="15">
      <c r="A120"/>
    </row>
    <row r="121" spans="1:1" ht="15">
      <c r="A121"/>
    </row>
    <row r="122" spans="1:1" ht="15">
      <c r="A122"/>
    </row>
    <row r="123" spans="1:1" ht="15">
      <c r="A123"/>
    </row>
    <row r="124" spans="1:1" ht="15">
      <c r="A124"/>
    </row>
    <row r="125" spans="1:1" ht="15">
      <c r="A125"/>
    </row>
    <row r="126" spans="1:1" ht="15">
      <c r="A126"/>
    </row>
    <row r="127" spans="1:1" ht="15">
      <c r="A127"/>
    </row>
    <row r="128" spans="1:1" ht="15">
      <c r="A128"/>
    </row>
    <row r="129" spans="1:1" ht="15">
      <c r="A129"/>
    </row>
    <row r="130" spans="1:1" ht="15">
      <c r="A130"/>
    </row>
    <row r="131" spans="1:1" ht="15">
      <c r="A131"/>
    </row>
    <row r="132" spans="1:1" ht="15">
      <c r="A132"/>
    </row>
    <row r="133" spans="1:1" ht="15">
      <c r="A133"/>
    </row>
    <row r="134" spans="1:1" ht="15">
      <c r="A134"/>
    </row>
    <row r="135" spans="1:1" ht="15">
      <c r="A135"/>
    </row>
    <row r="136" spans="1:1" ht="15">
      <c r="A136"/>
    </row>
    <row r="137" spans="1:1" ht="15">
      <c r="A137"/>
    </row>
    <row r="138" spans="1:1" ht="15">
      <c r="A138"/>
    </row>
    <row r="139" spans="1:1" ht="15">
      <c r="A139"/>
    </row>
    <row r="140" spans="1:1" ht="15">
      <c r="A140"/>
    </row>
    <row r="141" spans="1:1" ht="15">
      <c r="A141"/>
    </row>
    <row r="142" spans="1:1" ht="15">
      <c r="A142"/>
    </row>
    <row r="143" spans="1:1" ht="15">
      <c r="A143"/>
    </row>
    <row r="144" spans="1:1" ht="15">
      <c r="A144"/>
    </row>
    <row r="145" spans="1:1" ht="15">
      <c r="A145"/>
    </row>
    <row r="146" spans="1:1" ht="15">
      <c r="A146"/>
    </row>
    <row r="147" spans="1:1" ht="15">
      <c r="A147"/>
    </row>
    <row r="148" spans="1:1" ht="15">
      <c r="A148"/>
    </row>
    <row r="149" spans="1:1" ht="15">
      <c r="A149"/>
    </row>
    <row r="150" spans="1:1" ht="15">
      <c r="A150"/>
    </row>
    <row r="151" spans="1:1" ht="15">
      <c r="A151"/>
    </row>
    <row r="152" spans="1:1" ht="15">
      <c r="A152"/>
    </row>
    <row r="153" spans="1:1" ht="15">
      <c r="A153"/>
    </row>
    <row r="154" spans="1:1" ht="15">
      <c r="A154"/>
    </row>
    <row r="155" spans="1:1" ht="15">
      <c r="A155"/>
    </row>
    <row r="156" spans="1:1" ht="15">
      <c r="A156"/>
    </row>
    <row r="157" spans="1:1" ht="15">
      <c r="A157"/>
    </row>
    <row r="158" spans="1:1" ht="15">
      <c r="A158"/>
    </row>
    <row r="159" spans="1:1" ht="15">
      <c r="A159"/>
    </row>
    <row r="160" spans="1:1" ht="15">
      <c r="A160"/>
    </row>
    <row r="161" spans="1:1" ht="15">
      <c r="A161"/>
    </row>
    <row r="162" spans="1:1" ht="15">
      <c r="A162"/>
    </row>
    <row r="163" spans="1:1" ht="15">
      <c r="A163"/>
    </row>
    <row r="164" spans="1:1" ht="15">
      <c r="A164"/>
    </row>
    <row r="165" spans="1:1" ht="15">
      <c r="A165"/>
    </row>
    <row r="166" spans="1:1" ht="15">
      <c r="A166"/>
    </row>
    <row r="167" spans="1:1" ht="15">
      <c r="A167"/>
    </row>
    <row r="168" spans="1:1" ht="15">
      <c r="A168"/>
    </row>
    <row r="169" spans="1:1" ht="15">
      <c r="A169"/>
    </row>
    <row r="170" spans="1:1" ht="15">
      <c r="A170"/>
    </row>
    <row r="171" spans="1:1" ht="15">
      <c r="A171"/>
    </row>
    <row r="172" spans="1:1" ht="15">
      <c r="A172"/>
    </row>
    <row r="173" spans="1:1" ht="15">
      <c r="A173"/>
    </row>
    <row r="174" spans="1:1" ht="15">
      <c r="A174"/>
    </row>
    <row r="175" spans="1:1" ht="15">
      <c r="A175"/>
    </row>
    <row r="176" spans="1:1" ht="15">
      <c r="A176"/>
    </row>
    <row r="177" spans="1:1" ht="15">
      <c r="A177"/>
    </row>
    <row r="178" spans="1:1" ht="15">
      <c r="A178"/>
    </row>
    <row r="179" spans="1:1" ht="15">
      <c r="A179"/>
    </row>
    <row r="180" spans="1:1" ht="15">
      <c r="A180"/>
    </row>
    <row r="181" spans="1:1" ht="15">
      <c r="A181"/>
    </row>
    <row r="182" spans="1:1" ht="15">
      <c r="A182"/>
    </row>
    <row r="183" spans="1:1" ht="15">
      <c r="A183"/>
    </row>
    <row r="184" spans="1:1" ht="15">
      <c r="A184"/>
    </row>
    <row r="185" spans="1:1" ht="15">
      <c r="A185"/>
    </row>
    <row r="186" spans="1:1" ht="15">
      <c r="A186"/>
    </row>
    <row r="187" spans="1:1" ht="15">
      <c r="A187"/>
    </row>
    <row r="188" spans="1:1" ht="15">
      <c r="A188"/>
    </row>
    <row r="189" spans="1:1" ht="15">
      <c r="A189"/>
    </row>
    <row r="190" spans="1:1" ht="15">
      <c r="A190"/>
    </row>
    <row r="191" spans="1:1" ht="15">
      <c r="A191"/>
    </row>
    <row r="192" spans="1:1" ht="15">
      <c r="A192"/>
    </row>
    <row r="193" spans="1:1" ht="15">
      <c r="A193"/>
    </row>
    <row r="194" spans="1:1" ht="15">
      <c r="A194"/>
    </row>
    <row r="195" spans="1:1" ht="15">
      <c r="A195"/>
    </row>
    <row r="196" spans="1:1" ht="15">
      <c r="A196"/>
    </row>
    <row r="197" spans="1:1" ht="15">
      <c r="A197"/>
    </row>
    <row r="198" spans="1:1" ht="15">
      <c r="A198"/>
    </row>
    <row r="199" spans="1:1" ht="15">
      <c r="A199"/>
    </row>
    <row r="200" spans="1:1" ht="15">
      <c r="A200"/>
    </row>
    <row r="201" spans="1:1" ht="15">
      <c r="A201"/>
    </row>
    <row r="202" spans="1:1" ht="15">
      <c r="A202"/>
    </row>
    <row r="203" spans="1:1" ht="15">
      <c r="A203"/>
    </row>
    <row r="204" spans="1:1" ht="15">
      <c r="A204"/>
    </row>
    <row r="205" spans="1:1" ht="15">
      <c r="A205"/>
    </row>
    <row r="206" spans="1:1" ht="15">
      <c r="A206"/>
    </row>
    <row r="207" spans="1:1" ht="15">
      <c r="A207"/>
    </row>
    <row r="208" spans="1:1" ht="15">
      <c r="A208"/>
    </row>
    <row r="209" spans="1:1" ht="15">
      <c r="A209"/>
    </row>
    <row r="210" spans="1:1" ht="15">
      <c r="A210"/>
    </row>
    <row r="211" spans="1:1" ht="15">
      <c r="A211"/>
    </row>
    <row r="212" spans="1:1" ht="15">
      <c r="A212"/>
    </row>
    <row r="213" spans="1:1" ht="15">
      <c r="A213"/>
    </row>
    <row r="214" spans="1:1" ht="15">
      <c r="A214"/>
    </row>
    <row r="215" spans="1:1" ht="15">
      <c r="A215"/>
    </row>
    <row r="216" spans="1:1" ht="15">
      <c r="A216"/>
    </row>
    <row r="217" spans="1:1" ht="15">
      <c r="A217"/>
    </row>
    <row r="218" spans="1:1" ht="15">
      <c r="A218"/>
    </row>
    <row r="219" spans="1:1" ht="15">
      <c r="A219"/>
    </row>
    <row r="220" spans="1:1" ht="15">
      <c r="A220"/>
    </row>
    <row r="221" spans="1:1" ht="15">
      <c r="A221"/>
    </row>
    <row r="222" spans="1:1" ht="15">
      <c r="A222"/>
    </row>
    <row r="223" spans="1:1" ht="15">
      <c r="A223"/>
    </row>
    <row r="224" spans="1:1" ht="15">
      <c r="A224"/>
    </row>
    <row r="225" spans="1:1" ht="15">
      <c r="A225"/>
    </row>
    <row r="226" spans="1:1" ht="15">
      <c r="A226"/>
    </row>
    <row r="227" spans="1:1" ht="15">
      <c r="A227"/>
    </row>
    <row r="228" spans="1:1" ht="15">
      <c r="A228"/>
    </row>
    <row r="229" spans="1:1" ht="15">
      <c r="A229"/>
    </row>
    <row r="230" spans="1:1" ht="15">
      <c r="A230"/>
    </row>
    <row r="231" spans="1:1" ht="15">
      <c r="A231"/>
    </row>
    <row r="232" spans="1:1" ht="15">
      <c r="A232"/>
    </row>
    <row r="233" spans="1:1" ht="15">
      <c r="A233"/>
    </row>
    <row r="234" spans="1:1" ht="15">
      <c r="A234"/>
    </row>
    <row r="235" spans="1:1" ht="15">
      <c r="A235"/>
    </row>
    <row r="236" spans="1:1" ht="15">
      <c r="A236"/>
    </row>
    <row r="237" spans="1:1" ht="15">
      <c r="A237"/>
    </row>
    <row r="238" spans="1:1" ht="15">
      <c r="A238"/>
    </row>
    <row r="239" spans="1:1" ht="15">
      <c r="A239"/>
    </row>
    <row r="240" spans="1:1" ht="15">
      <c r="A240"/>
    </row>
    <row r="241" spans="1:1" ht="15">
      <c r="A241"/>
    </row>
    <row r="242" spans="1:1" ht="15">
      <c r="A242"/>
    </row>
    <row r="243" spans="1:1" ht="15">
      <c r="A243"/>
    </row>
    <row r="244" spans="1:1" ht="15">
      <c r="A244"/>
    </row>
    <row r="245" spans="1:1" ht="15">
      <c r="A245"/>
    </row>
    <row r="246" spans="1:1" ht="15">
      <c r="A246"/>
    </row>
    <row r="247" spans="1:1" ht="15">
      <c r="A247"/>
    </row>
    <row r="248" spans="1:1" ht="15">
      <c r="A248"/>
    </row>
    <row r="249" spans="1:1" ht="15">
      <c r="A249"/>
    </row>
    <row r="250" spans="1:1" ht="15">
      <c r="A250"/>
    </row>
    <row r="251" spans="1:1" ht="15">
      <c r="A251"/>
    </row>
    <row r="252" spans="1:1" ht="15">
      <c r="A252"/>
    </row>
    <row r="253" spans="1:1" ht="15">
      <c r="A253"/>
    </row>
    <row r="254" spans="1:1" ht="15">
      <c r="A254"/>
    </row>
    <row r="255" spans="1:1" ht="15">
      <c r="A255"/>
    </row>
    <row r="256" spans="1:1" ht="15">
      <c r="A256"/>
    </row>
    <row r="257" spans="1:1" ht="15">
      <c r="A257"/>
    </row>
    <row r="258" spans="1:1" ht="15">
      <c r="A258"/>
    </row>
    <row r="259" spans="1:1" ht="15">
      <c r="A259"/>
    </row>
    <row r="260" spans="1:1" ht="15">
      <c r="A260"/>
    </row>
    <row r="261" spans="1:1" ht="15">
      <c r="A261"/>
    </row>
    <row r="262" spans="1:1" ht="15">
      <c r="A262"/>
    </row>
    <row r="263" spans="1:1" ht="15">
      <c r="A263"/>
    </row>
    <row r="264" spans="1:1" ht="15">
      <c r="A264"/>
    </row>
    <row r="265" spans="1:1" ht="15">
      <c r="A265"/>
    </row>
    <row r="266" spans="1:1" ht="15">
      <c r="A266"/>
    </row>
    <row r="267" spans="1:1" ht="15">
      <c r="A267"/>
    </row>
    <row r="268" spans="1:1" ht="15">
      <c r="A268"/>
    </row>
    <row r="269" spans="1:1" ht="15">
      <c r="A269"/>
    </row>
    <row r="270" spans="1:1" ht="15">
      <c r="A270"/>
    </row>
    <row r="271" spans="1:1" ht="15">
      <c r="A271"/>
    </row>
    <row r="272" spans="1:1" ht="15">
      <c r="A272"/>
    </row>
    <row r="273" spans="1:1" ht="15">
      <c r="A273"/>
    </row>
    <row r="274" spans="1:1" ht="15">
      <c r="A274"/>
    </row>
    <row r="275" spans="1:1" ht="15">
      <c r="A275"/>
    </row>
    <row r="276" spans="1:1" ht="15">
      <c r="A276"/>
    </row>
    <row r="277" spans="1:1" ht="15">
      <c r="A277"/>
    </row>
    <row r="278" spans="1:1" ht="15">
      <c r="A278"/>
    </row>
    <row r="279" spans="1:1" ht="15">
      <c r="A279"/>
    </row>
    <row r="280" spans="1:1" ht="15">
      <c r="A280"/>
    </row>
    <row r="281" spans="1:1" ht="15">
      <c r="A281"/>
    </row>
    <row r="282" spans="1:1" ht="15">
      <c r="A282"/>
    </row>
    <row r="283" spans="1:1" ht="15">
      <c r="A283"/>
    </row>
    <row r="284" spans="1:1" ht="15">
      <c r="A284"/>
    </row>
    <row r="285" spans="1:1" ht="15">
      <c r="A285"/>
    </row>
    <row r="286" spans="1:1" ht="15">
      <c r="A286"/>
    </row>
    <row r="287" spans="1:1" ht="15">
      <c r="A287"/>
    </row>
    <row r="288" spans="1:1" ht="15">
      <c r="A288"/>
    </row>
    <row r="289" spans="1:1" ht="15">
      <c r="A289"/>
    </row>
    <row r="290" spans="1:1" ht="15">
      <c r="A290"/>
    </row>
    <row r="291" spans="1:1" ht="15">
      <c r="A291"/>
    </row>
    <row r="292" spans="1:1" ht="15">
      <c r="A292"/>
    </row>
    <row r="293" spans="1:1" ht="15">
      <c r="A293"/>
    </row>
    <row r="294" spans="1:1" ht="15">
      <c r="A294"/>
    </row>
    <row r="295" spans="1:1" ht="15">
      <c r="A295"/>
    </row>
    <row r="296" spans="1:1" ht="15">
      <c r="A296"/>
    </row>
    <row r="297" spans="1:1" ht="15">
      <c r="A297"/>
    </row>
    <row r="298" spans="1:1" ht="15">
      <c r="A298"/>
    </row>
    <row r="299" spans="1:1" ht="15">
      <c r="A299"/>
    </row>
    <row r="300" spans="1:1" ht="15">
      <c r="A300"/>
    </row>
    <row r="301" spans="1:1" ht="15">
      <c r="A301"/>
    </row>
    <row r="302" spans="1:1" ht="15">
      <c r="A302"/>
    </row>
    <row r="303" spans="1:1" ht="15">
      <c r="A303"/>
    </row>
    <row r="304" spans="1:1" ht="15">
      <c r="A304"/>
    </row>
    <row r="305" spans="1:1" ht="15">
      <c r="A305"/>
    </row>
    <row r="306" spans="1:1" ht="15">
      <c r="A306"/>
    </row>
    <row r="307" spans="1:1" ht="15">
      <c r="A307"/>
    </row>
    <row r="308" spans="1:1" ht="15">
      <c r="A308"/>
    </row>
    <row r="309" spans="1:1" ht="15">
      <c r="A309"/>
    </row>
    <row r="310" spans="1:1" ht="15">
      <c r="A310"/>
    </row>
    <row r="311" spans="1:1" ht="15">
      <c r="A311"/>
    </row>
    <row r="312" spans="1:1" ht="15">
      <c r="A312"/>
    </row>
    <row r="313" spans="1:1" ht="15">
      <c r="A313"/>
    </row>
    <row r="314" spans="1:1" ht="15">
      <c r="A314"/>
    </row>
    <row r="315" spans="1:1" ht="15">
      <c r="A315"/>
    </row>
    <row r="316" spans="1:1" ht="15">
      <c r="A316"/>
    </row>
    <row r="317" spans="1:1" ht="15">
      <c r="A317"/>
    </row>
    <row r="318" spans="1:1" ht="15">
      <c r="A318"/>
    </row>
    <row r="319" spans="1:1" ht="15">
      <c r="A319"/>
    </row>
    <row r="320" spans="1:1" ht="15">
      <c r="A320"/>
    </row>
    <row r="321" spans="1:1" ht="15">
      <c r="A321"/>
    </row>
    <row r="322" spans="1:1" ht="15">
      <c r="A322"/>
    </row>
    <row r="323" spans="1:1" ht="15">
      <c r="A323"/>
    </row>
    <row r="324" spans="1:1" ht="15">
      <c r="A324"/>
    </row>
    <row r="325" spans="1:1" ht="15">
      <c r="A325"/>
    </row>
    <row r="326" spans="1:1" ht="15">
      <c r="A326"/>
    </row>
    <row r="327" spans="1:1" ht="15">
      <c r="A327"/>
    </row>
    <row r="328" spans="1:1" ht="15">
      <c r="A328"/>
    </row>
    <row r="329" spans="1:1" ht="15">
      <c r="A329"/>
    </row>
    <row r="330" spans="1:1" ht="15">
      <c r="A330"/>
    </row>
    <row r="331" spans="1:1" ht="15">
      <c r="A331"/>
    </row>
    <row r="332" spans="1:1" ht="15">
      <c r="A332"/>
    </row>
    <row r="333" spans="1:1" ht="15">
      <c r="A333"/>
    </row>
    <row r="334" spans="1:1" ht="15">
      <c r="A334"/>
    </row>
    <row r="335" spans="1:1" ht="15">
      <c r="A335"/>
    </row>
    <row r="336" spans="1:1" ht="15">
      <c r="A336"/>
    </row>
    <row r="337" spans="1:1" ht="15">
      <c r="A337"/>
    </row>
    <row r="338" spans="1:1" ht="15">
      <c r="A338"/>
    </row>
    <row r="339" spans="1:1" ht="15">
      <c r="A339"/>
    </row>
    <row r="340" spans="1:1" ht="15">
      <c r="A340"/>
    </row>
    <row r="341" spans="1:1" ht="15">
      <c r="A341"/>
    </row>
    <row r="342" spans="1:1" ht="15">
      <c r="A342"/>
    </row>
    <row r="343" spans="1:1" ht="15">
      <c r="A343"/>
    </row>
    <row r="344" spans="1:1" ht="15">
      <c r="A344"/>
    </row>
    <row r="345" spans="1:1" ht="15">
      <c r="A345"/>
    </row>
    <row r="346" spans="1:1" ht="15">
      <c r="A346"/>
    </row>
    <row r="347" spans="1:1" ht="15">
      <c r="A347"/>
    </row>
    <row r="348" spans="1:1" ht="15">
      <c r="A348"/>
    </row>
    <row r="349" spans="1:1" ht="15">
      <c r="A349"/>
    </row>
    <row r="350" spans="1:1" ht="15">
      <c r="A350"/>
    </row>
    <row r="351" spans="1:1" ht="15">
      <c r="A351"/>
    </row>
    <row r="352" spans="1:1" ht="15">
      <c r="A352"/>
    </row>
    <row r="353" spans="1:1" ht="15">
      <c r="A353"/>
    </row>
    <row r="354" spans="1:1" ht="15">
      <c r="A354"/>
    </row>
    <row r="355" spans="1:1" ht="15">
      <c r="A355"/>
    </row>
    <row r="356" spans="1:1" ht="15">
      <c r="A356"/>
    </row>
    <row r="357" spans="1:1" ht="15">
      <c r="A357"/>
    </row>
    <row r="358" spans="1:1" ht="15">
      <c r="A358"/>
    </row>
    <row r="359" spans="1:1" ht="15">
      <c r="A359"/>
    </row>
    <row r="360" spans="1:1" ht="15">
      <c r="A360"/>
    </row>
    <row r="361" spans="1:1" ht="15">
      <c r="A361"/>
    </row>
    <row r="362" spans="1:1" ht="15">
      <c r="A362"/>
    </row>
    <row r="363" spans="1:1" ht="15">
      <c r="A363"/>
    </row>
    <row r="364" spans="1:1" ht="15">
      <c r="A364"/>
    </row>
    <row r="365" spans="1:1" ht="15">
      <c r="A365"/>
    </row>
  </sheetData>
  <phoneticPr fontId="1" type="noConversion"/>
  <conditionalFormatting sqref="J11:O11">
    <cfRule type="top10" dxfId="51" priority="35" bottom="1" rank="1"/>
    <cfRule type="top10" dxfId="50" priority="36" rank="1"/>
  </conditionalFormatting>
  <conditionalFormatting sqref="J17:O17">
    <cfRule type="top10" dxfId="49" priority="33" bottom="1" rank="1"/>
    <cfRule type="top10" dxfId="48" priority="34" rank="1"/>
  </conditionalFormatting>
  <conditionalFormatting sqref="J26:O26">
    <cfRule type="top10" dxfId="47" priority="31" bottom="1" rank="1"/>
    <cfRule type="top10" dxfId="46" priority="32" rank="1"/>
  </conditionalFormatting>
  <conditionalFormatting sqref="N28:O28">
    <cfRule type="top10" dxfId="45" priority="29" bottom="1" rank="1"/>
    <cfRule type="top10" dxfId="44" priority="30" rank="1"/>
  </conditionalFormatting>
  <conditionalFormatting sqref="J29:O29">
    <cfRule type="top10" dxfId="43" priority="27" bottom="1" rank="1"/>
    <cfRule type="top10" dxfId="42" priority="28" rank="1"/>
  </conditionalFormatting>
  <conditionalFormatting sqref="J36:O36">
    <cfRule type="top10" dxfId="41" priority="25" bottom="1" rank="1"/>
    <cfRule type="top10" dxfId="40" priority="26" rank="1"/>
  </conditionalFormatting>
  <conditionalFormatting sqref="J40:O40">
    <cfRule type="top10" dxfId="39" priority="23" bottom="1" rank="1"/>
    <cfRule type="top10" dxfId="38" priority="24" rank="1"/>
  </conditionalFormatting>
  <conditionalFormatting sqref="J41:O41">
    <cfRule type="top10" dxfId="37" priority="21" bottom="1" rank="1"/>
    <cfRule type="top10" dxfId="36" priority="22" rank="1"/>
  </conditionalFormatting>
  <conditionalFormatting sqref="J42:O42">
    <cfRule type="top10" dxfId="35" priority="19" bottom="1" rank="1"/>
    <cfRule type="top10" dxfId="34" priority="20" rank="1"/>
  </conditionalFormatting>
  <conditionalFormatting sqref="J44:O44">
    <cfRule type="top10" dxfId="33" priority="17" bottom="1" rank="1"/>
    <cfRule type="top10" dxfId="32" priority="18" rank="1"/>
  </conditionalFormatting>
  <conditionalFormatting sqref="K34:O34">
    <cfRule type="top10" dxfId="31" priority="15" bottom="1" rank="1"/>
    <cfRule type="top10" dxfId="30" priority="16" rank="1"/>
  </conditionalFormatting>
  <conditionalFormatting sqref="J35:O35">
    <cfRule type="top10" dxfId="29" priority="13" bottom="1" rank="1"/>
    <cfRule type="top10" dxfId="28" priority="14" rank="1"/>
  </conditionalFormatting>
  <conditionalFormatting sqref="J46:O46">
    <cfRule type="top10" dxfId="27" priority="11" bottom="1" rank="1"/>
    <cfRule type="top10" dxfId="26" priority="12" rank="1"/>
  </conditionalFormatting>
  <conditionalFormatting sqref="J48:O48">
    <cfRule type="top10" dxfId="25" priority="9" bottom="1" rank="1"/>
    <cfRule type="top10" dxfId="24" priority="10" rank="1"/>
  </conditionalFormatting>
  <conditionalFormatting sqref="J49:O49">
    <cfRule type="top10" dxfId="23" priority="7" bottom="1" rank="1"/>
    <cfRule type="top10" dxfId="22" priority="8" rank="1"/>
  </conditionalFormatting>
  <conditionalFormatting sqref="J51:O51">
    <cfRule type="top10" dxfId="21" priority="5" bottom="1" rank="1"/>
    <cfRule type="top10" dxfId="20" priority="6" rank="1"/>
  </conditionalFormatting>
  <conditionalFormatting sqref="J6:O6">
    <cfRule type="top10" dxfId="19" priority="3" bottom="1" rank="1"/>
    <cfRule type="top10" dxfId="18" priority="4" rank="1"/>
  </conditionalFormatting>
  <conditionalFormatting sqref="J20:O20">
    <cfRule type="top10" dxfId="17" priority="1" bottom="1" rank="1"/>
    <cfRule type="top10" dxfId="16" priority="2" rank="1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CE6B5745-A5FE-A442-85D0-AA2A8A1E79D1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SHEET穩定性'!B11:H11</xm:f>
              <xm:sqref>I11</xm:sqref>
            </x14:sparkline>
            <x14:sparkline>
              <xm:f>'BALANCE SHEET穩定性'!B17:H17</xm:f>
              <xm:sqref>I17</xm:sqref>
            </x14:sparkline>
            <x14:sparkline>
              <xm:f>'BALANCE SHEET穩定性'!B18:H18</xm:f>
              <xm:sqref>I18</xm:sqref>
            </x14:sparkline>
            <x14:sparkline>
              <xm:f>'BALANCE SHEET穩定性'!B19:H19</xm:f>
              <xm:sqref>I19</xm:sqref>
            </x14:sparkline>
            <x14:sparkline>
              <xm:f>'BALANCE SHEET穩定性'!B26:H26</xm:f>
              <xm:sqref>I26</xm:sqref>
            </x14:sparkline>
            <x14:sparkline>
              <xm:f>'BALANCE SHEET穩定性'!B29:H29</xm:f>
              <xm:sqref>I29</xm:sqref>
            </x14:sparkline>
            <x14:sparkline>
              <xm:f>'BALANCE SHEET穩定性'!B30:H30</xm:f>
              <xm:sqref>I30</xm:sqref>
            </x14:sparkline>
            <x14:sparkline>
              <xm:f>'BALANCE SHEET穩定性'!B36:H36</xm:f>
              <xm:sqref>I36</xm:sqref>
            </x14:sparkline>
            <x14:sparkline>
              <xm:f>'BALANCE SHEET穩定性'!B40:H40</xm:f>
              <xm:sqref>I40</xm:sqref>
            </x14:sparkline>
            <x14:sparkline>
              <xm:f>'BALANCE SHEET穩定性'!B41:H41</xm:f>
              <xm:sqref>I41</xm:sqref>
            </x14:sparkline>
            <x14:sparkline>
              <xm:f>'BALANCE SHEET穩定性'!B42:H42</xm:f>
              <xm:sqref>I42</xm:sqref>
            </x14:sparkline>
            <x14:sparkline>
              <xm:f>'BALANCE SHEET穩定性'!B43:H43</xm:f>
              <xm:sqref>I43</xm:sqref>
            </x14:sparkline>
            <x14:sparkline>
              <xm:f>'BALANCE SHEET穩定性'!B44:H44</xm:f>
              <xm:sqref>I44</xm:sqref>
            </x14:sparkline>
            <x14:sparkline>
              <xm:f>'BALANCE SHEET穩定性'!B35:H35</xm:f>
              <xm:sqref>I35</xm:sqref>
            </x14:sparkline>
            <x14:sparkline>
              <xm:f>'BALANCE SHEET穩定性'!B34:H34</xm:f>
              <xm:sqref>I34</xm:sqref>
            </x14:sparkline>
            <x14:sparkline>
              <xm:f>'BALANCE SHEET穩定性'!B45:H45</xm:f>
              <xm:sqref>I45</xm:sqref>
            </x14:sparkline>
            <x14:sparkline>
              <xm:f>'BALANCE SHEET穩定性'!B46:H46</xm:f>
              <xm:sqref>I46</xm:sqref>
            </x14:sparkline>
            <x14:sparkline>
              <xm:f>'BALANCE SHEET穩定性'!B47:H47</xm:f>
              <xm:sqref>I47</xm:sqref>
            </x14:sparkline>
            <x14:sparkline>
              <xm:f>'BALANCE SHEET穩定性'!B48:H48</xm:f>
              <xm:sqref>I48</xm:sqref>
            </x14:sparkline>
            <x14:sparkline>
              <xm:f>'BALANCE SHEET穩定性'!B49:H49</xm:f>
              <xm:sqref>I49</xm:sqref>
            </x14:sparkline>
            <x14:sparkline>
              <xm:f>'BALANCE SHEET穩定性'!B50:H50</xm:f>
              <xm:sqref>I50</xm:sqref>
            </x14:sparkline>
            <x14:sparkline>
              <xm:f>'BALANCE SHEET穩定性'!B51:H51</xm:f>
              <xm:sqref>I51</xm:sqref>
            </x14:sparkline>
            <x14:sparkline>
              <xm:f>'BALANCE SHEET穩定性'!B6:H6</xm:f>
              <xm:sqref>I6</xm:sqref>
            </x14:sparkline>
            <x14:sparkline>
              <xm:f>'BALANCE SHEET穩定性'!B20:H20</xm:f>
              <xm:sqref>I20</xm:sqref>
            </x14:sparkline>
          </x14:sparklines>
        </x14:sparklineGroup>
        <x14:sparklineGroup manualMax="0" manualMin="0" displayEmptyCellsAs="gap" markers="1" xr2:uid="{2A157620-F407-AB43-B024-75303B4CC502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SHEET穩定性'!F28:H28</xm:f>
              <xm:sqref>I28</xm:sqref>
            </x14:sparkline>
          </x14:sparklines>
        </x14:sparklineGroup>
        <x14:sparklineGroup manualMax="0" manualMin="0" displayEmptyCellsAs="gap" markers="1" high="1" low="1" xr2:uid="{90FC2399-7A4E-8F46-9CDE-F023DE7C4BF6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SHEET穩定性'!J11:O11</xm:f>
              <xm:sqref>P11</xm:sqref>
            </x14:sparkline>
            <x14:sparkline>
              <xm:f>'BALANCE SHEET穩定性'!J12:O12</xm:f>
              <xm:sqref>P12</xm:sqref>
            </x14:sparkline>
            <x14:sparkline>
              <xm:f>'BALANCE SHEET穩定性'!J13:O13</xm:f>
              <xm:sqref>P13</xm:sqref>
            </x14:sparkline>
            <x14:sparkline>
              <xm:f>'BALANCE SHEET穩定性'!J14:O14</xm:f>
              <xm:sqref>P14</xm:sqref>
            </x14:sparkline>
            <x14:sparkline>
              <xm:f>'BALANCE SHEET穩定性'!J15:O15</xm:f>
              <xm:sqref>P15</xm:sqref>
            </x14:sparkline>
            <x14:sparkline>
              <xm:f>'BALANCE SHEET穩定性'!J16:O16</xm:f>
              <xm:sqref>P16</xm:sqref>
            </x14:sparkline>
            <x14:sparkline>
              <xm:f>'BALANCE SHEET穩定性'!J17:O17</xm:f>
              <xm:sqref>P17</xm:sqref>
            </x14:sparkline>
            <x14:sparkline>
              <xm:f>'BALANCE SHEET穩定性'!J18:O18</xm:f>
              <xm:sqref>P18</xm:sqref>
            </x14:sparkline>
            <x14:sparkline>
              <xm:f>'BALANCE SHEET穩定性'!J19:O19</xm:f>
              <xm:sqref>P19</xm:sqref>
            </x14:sparkline>
            <x14:sparkline>
              <xm:f>'BALANCE SHEET穩定性'!J20:O20</xm:f>
              <xm:sqref>P20</xm:sqref>
            </x14:sparkline>
            <x14:sparkline>
              <xm:f>'BALANCE SHEET穩定性'!J21:O21</xm:f>
              <xm:sqref>P21</xm:sqref>
            </x14:sparkline>
            <x14:sparkline>
              <xm:f>'BALANCE SHEET穩定性'!J22:O22</xm:f>
              <xm:sqref>P22</xm:sqref>
            </x14:sparkline>
            <x14:sparkline>
              <xm:f>'BALANCE SHEET穩定性'!J23:O23</xm:f>
              <xm:sqref>P23</xm:sqref>
            </x14:sparkline>
            <x14:sparkline>
              <xm:f>'BALANCE SHEET穩定性'!J24:O24</xm:f>
              <xm:sqref>P24</xm:sqref>
            </x14:sparkline>
            <x14:sparkline>
              <xm:f>'BALANCE SHEET穩定性'!J25:O25</xm:f>
              <xm:sqref>P25</xm:sqref>
            </x14:sparkline>
            <x14:sparkline>
              <xm:f>'BALANCE SHEET穩定性'!J27:O27</xm:f>
              <xm:sqref>P27</xm:sqref>
            </x14:sparkline>
            <x14:sparkline>
              <xm:f>'BALANCE SHEET穩定性'!J30:O30</xm:f>
              <xm:sqref>P30</xm:sqref>
            </x14:sparkline>
            <x14:sparkline>
              <xm:f>'BALANCE SHEET穩定性'!J31:O31</xm:f>
              <xm:sqref>P31</xm:sqref>
            </x14:sparkline>
            <x14:sparkline>
              <xm:f>'BALANCE SHEET穩定性'!J32:O32</xm:f>
              <xm:sqref>P32</xm:sqref>
            </x14:sparkline>
            <x14:sparkline>
              <xm:f>'BALANCE SHEET穩定性'!J33:O33</xm:f>
              <xm:sqref>P33</xm:sqref>
            </x14:sparkline>
            <x14:sparkline>
              <xm:f>'BALANCE SHEET穩定性'!J35:O35</xm:f>
              <xm:sqref>P35</xm:sqref>
            </x14:sparkline>
            <x14:sparkline>
              <xm:f>'BALANCE SHEET穩定性'!J36:O36</xm:f>
              <xm:sqref>P36</xm:sqref>
            </x14:sparkline>
            <x14:sparkline>
              <xm:f>'BALANCE SHEET穩定性'!J37:O37</xm:f>
              <xm:sqref>P37</xm:sqref>
            </x14:sparkline>
            <x14:sparkline>
              <xm:f>'BALANCE SHEET穩定性'!J38:O38</xm:f>
              <xm:sqref>P38</xm:sqref>
            </x14:sparkline>
            <x14:sparkline>
              <xm:f>'BALANCE SHEET穩定性'!J39:O39</xm:f>
              <xm:sqref>P39</xm:sqref>
            </x14:sparkline>
            <x14:sparkline>
              <xm:f>'BALANCE SHEET穩定性'!J40:O40</xm:f>
              <xm:sqref>P40</xm:sqref>
            </x14:sparkline>
            <x14:sparkline>
              <xm:f>'BALANCE SHEET穩定性'!J41:O41</xm:f>
              <xm:sqref>P41</xm:sqref>
            </x14:sparkline>
            <x14:sparkline>
              <xm:f>'BALANCE SHEET穩定性'!J42:O42</xm:f>
              <xm:sqref>P42</xm:sqref>
            </x14:sparkline>
            <x14:sparkline>
              <xm:f>'BALANCE SHEET穩定性'!J43:O43</xm:f>
              <xm:sqref>P43</xm:sqref>
            </x14:sparkline>
            <x14:sparkline>
              <xm:f>'BALANCE SHEET穩定性'!J44:O44</xm:f>
              <xm:sqref>P44</xm:sqref>
            </x14:sparkline>
            <x14:sparkline>
              <xm:f>'BALANCE SHEET穩定性'!J45:O45</xm:f>
              <xm:sqref>P45</xm:sqref>
            </x14:sparkline>
            <x14:sparkline>
              <xm:f>'BALANCE SHEET穩定性'!J46:O46</xm:f>
              <xm:sqref>P46</xm:sqref>
            </x14:sparkline>
            <x14:sparkline>
              <xm:f>'BALANCE SHEET穩定性'!J47:O47</xm:f>
              <xm:sqref>P47</xm:sqref>
            </x14:sparkline>
            <x14:sparkline>
              <xm:f>'BALANCE SHEET穩定性'!J48:O48</xm:f>
              <xm:sqref>P48</xm:sqref>
            </x14:sparkline>
            <x14:sparkline>
              <xm:f>'BALANCE SHEET穩定性'!J49:O49</xm:f>
              <xm:sqref>P49</xm:sqref>
            </x14:sparkline>
            <x14:sparkline>
              <xm:f>'BALANCE SHEET穩定性'!J50:O50</xm:f>
              <xm:sqref>P50</xm:sqref>
            </x14:sparkline>
            <x14:sparkline>
              <xm:f>'BALANCE SHEET穩定性'!J51:O51</xm:f>
              <xm:sqref>P51</xm:sqref>
            </x14:sparkline>
            <x14:sparkline>
              <xm:f>'BALANCE SHEET穩定性'!J10:O10</xm:f>
              <xm:sqref>P10</xm:sqref>
            </x14:sparkline>
            <x14:sparkline>
              <xm:f>'BALANCE SHEET穩定性'!J9:O9</xm:f>
              <xm:sqref>P9</xm:sqref>
            </x14:sparkline>
            <x14:sparkline>
              <xm:f>'BALANCE SHEET穩定性'!J8:O8</xm:f>
              <xm:sqref>P8</xm:sqref>
            </x14:sparkline>
            <x14:sparkline>
              <xm:f>'BALANCE SHEET穩定性'!J7:O7</xm:f>
              <xm:sqref>P7</xm:sqref>
            </x14:sparkline>
            <x14:sparkline>
              <xm:f>'BALANCE SHEET穩定性'!J6:O6</xm:f>
              <xm:sqref>P6</xm:sqref>
            </x14:sparkline>
          </x14:sparklines>
        </x14:sparklineGroup>
        <x14:sparklineGroup manualMax="0" manualMin="0" displayEmptyCellsAs="gap" markers="1" high="1" low="1" xr2:uid="{0C95DD10-2EF2-7F45-A0C6-D28053331855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00B050"/>
          <x14:sparklines>
            <x14:sparkline>
              <xm:f>'BALANCE SHEET穩定性'!J26:O26</xm:f>
              <xm:sqref>P26</xm:sqref>
            </x14:sparkline>
          </x14:sparklines>
        </x14:sparklineGroup>
        <x14:sparklineGroup manualMax="0" manualMin="0" displayEmptyCellsAs="gap" markers="1" high="1" low="1" xr2:uid="{089150B0-9436-E44A-BE52-1A519AF158A5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00B050"/>
          <x14:sparklines>
            <x14:sparkline>
              <xm:f>'BALANCE SHEET穩定性'!J28:O28</xm:f>
              <xm:sqref>P28</xm:sqref>
            </x14:sparkline>
          </x14:sparklines>
        </x14:sparklineGroup>
        <x14:sparklineGroup manualMax="0" manualMin="0" displayEmptyCellsAs="gap" markers="1" high="1" low="1" xr2:uid="{F148C69D-A499-D349-8A7D-B34241BBDE6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00B050"/>
          <x14:sparklines>
            <x14:sparkline>
              <xm:f>'BALANCE SHEET穩定性'!J29:O29</xm:f>
              <xm:sqref>P29</xm:sqref>
            </x14:sparkline>
          </x14:sparklines>
        </x14:sparklineGroup>
        <x14:sparklineGroup manualMax="0" manualMin="0" displayEmptyCellsAs="gap" markers="1" high="1" low="1" xr2:uid="{BE2FF15A-0493-1C4C-A139-76FE7DD0031C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00B050"/>
          <x14:sparklines>
            <x14:sparkline>
              <xm:f>'BALANCE SHEET穩定性'!J34:O34</xm:f>
              <xm:sqref>P34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4618-3353-594F-9AC8-ADDD1D994103}">
  <dimension ref="A1:U1232"/>
  <sheetViews>
    <sheetView zoomScale="54" workbookViewId="0">
      <selection activeCell="O62" sqref="O62"/>
    </sheetView>
  </sheetViews>
  <sheetFormatPr baseColWidth="10" defaultColWidth="11" defaultRowHeight="15"/>
  <cols>
    <col min="1" max="1" width="175" style="54" customWidth="1"/>
    <col min="9" max="9" width="16" bestFit="1" customWidth="1"/>
    <col min="10" max="10" width="11.5" customWidth="1"/>
    <col min="16" max="16" width="18.6640625" customWidth="1"/>
  </cols>
  <sheetData>
    <row r="1" spans="1:16" ht="33" customHeight="1">
      <c r="A1" s="58"/>
      <c r="B1" s="56">
        <v>2015</v>
      </c>
      <c r="C1" s="50">
        <v>2016</v>
      </c>
      <c r="D1" s="50">
        <v>2017</v>
      </c>
      <c r="E1" s="50">
        <v>2018</v>
      </c>
      <c r="F1" s="50">
        <v>2019</v>
      </c>
      <c r="G1" s="50">
        <v>2020</v>
      </c>
      <c r="H1" s="50">
        <v>2021</v>
      </c>
      <c r="I1" s="6" t="s">
        <v>16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s">
        <v>15</v>
      </c>
    </row>
    <row r="2" spans="1:16" s="108" customFormat="1" ht="32">
      <c r="A2" s="104" t="s">
        <v>61</v>
      </c>
      <c r="B2" s="109"/>
      <c r="C2" s="106"/>
      <c r="D2" s="106"/>
      <c r="E2" s="106"/>
      <c r="F2" s="107"/>
      <c r="G2" s="106"/>
      <c r="H2" s="106"/>
    </row>
    <row r="3" spans="1:16" ht="36" customHeight="1">
      <c r="A3" s="96" t="s">
        <v>22</v>
      </c>
      <c r="B3" s="98">
        <v>1228</v>
      </c>
      <c r="C3" s="97">
        <v>1401</v>
      </c>
      <c r="D3" s="97">
        <v>1795</v>
      </c>
      <c r="E3" s="97">
        <v>2057</v>
      </c>
      <c r="F3" s="97">
        <v>2459</v>
      </c>
      <c r="G3" s="97">
        <v>4202</v>
      </c>
      <c r="H3" s="97">
        <v>4169</v>
      </c>
      <c r="J3" s="27">
        <f t="shared" ref="J3:O3" si="0">(C3-B3)/B3</f>
        <v>0.14087947882736157</v>
      </c>
      <c r="K3" s="27">
        <f t="shared" si="0"/>
        <v>0.28122769450392576</v>
      </c>
      <c r="L3" s="27">
        <f t="shared" si="0"/>
        <v>0.14596100278551533</v>
      </c>
      <c r="M3" s="27">
        <f t="shared" si="0"/>
        <v>0.19543023821098687</v>
      </c>
      <c r="N3" s="27">
        <f t="shared" si="0"/>
        <v>0.70882472549816999</v>
      </c>
      <c r="O3" s="27">
        <f t="shared" si="0"/>
        <v>-7.8534031413612562E-3</v>
      </c>
    </row>
    <row r="4" spans="1:16" ht="23">
      <c r="A4" s="61" t="s">
        <v>90</v>
      </c>
      <c r="B4" s="99"/>
      <c r="C4" s="53"/>
      <c r="D4" s="53"/>
      <c r="E4" s="53"/>
      <c r="F4" s="52"/>
      <c r="G4" s="51"/>
      <c r="H4" s="51"/>
    </row>
    <row r="5" spans="1:16" ht="23">
      <c r="A5" s="17" t="s">
        <v>132</v>
      </c>
      <c r="B5" s="100">
        <v>809</v>
      </c>
      <c r="C5" s="55">
        <v>1088</v>
      </c>
      <c r="D5" s="55">
        <v>1011</v>
      </c>
      <c r="E5" s="55">
        <v>1274</v>
      </c>
      <c r="F5" s="55">
        <v>1380</v>
      </c>
      <c r="G5" s="55">
        <v>1741</v>
      </c>
      <c r="H5" s="55">
        <v>1060</v>
      </c>
    </row>
    <row r="6" spans="1:16" ht="23">
      <c r="A6" s="17" t="s">
        <v>137</v>
      </c>
      <c r="B6" s="100">
        <v>608</v>
      </c>
      <c r="C6" s="55">
        <v>724</v>
      </c>
      <c r="D6" s="55">
        <v>805</v>
      </c>
      <c r="E6" s="55">
        <v>776</v>
      </c>
      <c r="F6" s="55">
        <v>912</v>
      </c>
      <c r="G6" s="55">
        <v>1189</v>
      </c>
      <c r="H6" s="55">
        <v>1265</v>
      </c>
    </row>
    <row r="7" spans="1:16" ht="23">
      <c r="A7" s="60" t="s">
        <v>139</v>
      </c>
      <c r="B7" s="100">
        <v>346</v>
      </c>
      <c r="C7" s="55">
        <v>438</v>
      </c>
      <c r="D7" s="55">
        <v>733</v>
      </c>
      <c r="E7" s="55">
        <v>853</v>
      </c>
      <c r="F7" s="55">
        <v>1021</v>
      </c>
      <c r="G7" s="55">
        <v>1376</v>
      </c>
      <c r="H7" s="55">
        <v>1376</v>
      </c>
    </row>
    <row r="8" spans="1:16" ht="23">
      <c r="A8" s="60" t="s">
        <v>140</v>
      </c>
      <c r="B8" s="100">
        <v>127</v>
      </c>
      <c r="C8" s="55">
        <v>52</v>
      </c>
      <c r="D8" s="55">
        <v>-1299</v>
      </c>
      <c r="E8" s="55">
        <v>-171</v>
      </c>
      <c r="F8" s="55">
        <v>-269</v>
      </c>
      <c r="G8" s="55">
        <v>165</v>
      </c>
      <c r="H8" s="55">
        <v>-482</v>
      </c>
    </row>
    <row r="9" spans="1:16" ht="23">
      <c r="A9" s="60" t="s">
        <v>141</v>
      </c>
      <c r="B9" s="100">
        <v>-26</v>
      </c>
      <c r="C9" s="55">
        <v>-40</v>
      </c>
      <c r="D9" s="55">
        <v>0</v>
      </c>
      <c r="E9" s="55">
        <v>0</v>
      </c>
      <c r="F9" s="55">
        <v>-208</v>
      </c>
      <c r="G9" s="55">
        <v>-1914</v>
      </c>
      <c r="H9" s="55">
        <v>-46</v>
      </c>
    </row>
    <row r="10" spans="1:16" ht="25">
      <c r="A10" s="60" t="s">
        <v>142</v>
      </c>
      <c r="B10" s="100">
        <v>-40</v>
      </c>
      <c r="C10" s="55">
        <v>0</v>
      </c>
      <c r="D10" s="55">
        <v>92</v>
      </c>
      <c r="E10" s="55">
        <v>244</v>
      </c>
      <c r="F10" s="55">
        <v>0</v>
      </c>
      <c r="G10" s="55">
        <v>0</v>
      </c>
      <c r="H10" s="55">
        <v>0</v>
      </c>
    </row>
    <row r="11" spans="1:16" ht="23">
      <c r="A11" s="60" t="s">
        <v>62</v>
      </c>
      <c r="B11" s="100">
        <v>0</v>
      </c>
      <c r="C11" s="55">
        <v>-24</v>
      </c>
      <c r="D11" s="55">
        <v>-25</v>
      </c>
      <c r="E11" s="55">
        <v>-172</v>
      </c>
      <c r="F11" s="55">
        <v>-149</v>
      </c>
      <c r="G11" s="55">
        <v>47</v>
      </c>
      <c r="H11" s="55">
        <v>100</v>
      </c>
    </row>
    <row r="12" spans="1:16" ht="23">
      <c r="A12" s="61" t="s">
        <v>63</v>
      </c>
      <c r="B12" s="100"/>
      <c r="C12" s="55"/>
      <c r="D12" s="55"/>
      <c r="E12" s="55"/>
      <c r="F12" s="55"/>
      <c r="G12" s="55"/>
      <c r="H12" s="55"/>
    </row>
    <row r="13" spans="1:16" ht="23">
      <c r="A13" s="60" t="s">
        <v>143</v>
      </c>
      <c r="B13" s="100">
        <v>-22</v>
      </c>
      <c r="C13" s="55">
        <v>-77</v>
      </c>
      <c r="D13" s="55">
        <v>12</v>
      </c>
      <c r="E13" s="55">
        <v>-59</v>
      </c>
      <c r="F13" s="55">
        <v>-120</v>
      </c>
      <c r="G13" s="55">
        <v>-100</v>
      </c>
      <c r="H13" s="55">
        <v>-222</v>
      </c>
      <c r="J13" s="27">
        <f t="shared" ref="J13:O13" si="1">ABS(C13-B13)/ABS(B13)</f>
        <v>2.5</v>
      </c>
      <c r="K13" s="27">
        <f t="shared" si="1"/>
        <v>1.1558441558441559</v>
      </c>
      <c r="L13" s="27">
        <f t="shared" si="1"/>
        <v>5.916666666666667</v>
      </c>
      <c r="M13" s="27">
        <f t="shared" si="1"/>
        <v>1.0338983050847457</v>
      </c>
      <c r="N13" s="27">
        <f t="shared" si="1"/>
        <v>0.16666666666666666</v>
      </c>
      <c r="O13" s="27">
        <f t="shared" si="1"/>
        <v>1.22</v>
      </c>
    </row>
    <row r="14" spans="1:16" ht="25">
      <c r="A14" s="60" t="s">
        <v>92</v>
      </c>
      <c r="B14" s="100">
        <v>14</v>
      </c>
      <c r="C14" s="55">
        <v>24</v>
      </c>
      <c r="D14" s="55">
        <v>-1308</v>
      </c>
      <c r="E14" s="55">
        <v>1407</v>
      </c>
      <c r="F14" s="55">
        <v>4</v>
      </c>
      <c r="G14" s="55">
        <v>0</v>
      </c>
      <c r="H14" s="55">
        <v>0</v>
      </c>
    </row>
    <row r="15" spans="1:16" ht="23">
      <c r="A15" s="60" t="s">
        <v>149</v>
      </c>
      <c r="B15" s="100">
        <v>-493</v>
      </c>
      <c r="C15" s="55">
        <v>-643</v>
      </c>
      <c r="D15" s="55">
        <v>-817</v>
      </c>
      <c r="E15" s="55">
        <v>-1046</v>
      </c>
      <c r="F15" s="55">
        <v>-1079</v>
      </c>
      <c r="G15" s="55">
        <v>-1120</v>
      </c>
      <c r="H15" s="55">
        <v>-1178</v>
      </c>
    </row>
    <row r="16" spans="1:16" ht="23">
      <c r="A16" s="60" t="s">
        <v>146</v>
      </c>
      <c r="B16" s="100">
        <v>-384</v>
      </c>
      <c r="C16" s="55">
        <v>-145</v>
      </c>
      <c r="D16" s="55">
        <v>-188</v>
      </c>
      <c r="E16" s="55">
        <v>-112</v>
      </c>
      <c r="F16" s="55">
        <v>-566</v>
      </c>
      <c r="G16" s="55">
        <v>-498</v>
      </c>
      <c r="H16" s="55">
        <v>-150</v>
      </c>
    </row>
    <row r="17" spans="1:21" ht="23">
      <c r="A17" s="60" t="s">
        <v>110</v>
      </c>
      <c r="B17" s="100">
        <v>12</v>
      </c>
      <c r="C17" s="55">
        <v>11</v>
      </c>
      <c r="D17" s="55">
        <v>62</v>
      </c>
      <c r="E17" s="55">
        <v>26</v>
      </c>
      <c r="F17" s="55">
        <v>4</v>
      </c>
      <c r="G17" s="55">
        <v>-4</v>
      </c>
      <c r="H17" s="55">
        <v>-31</v>
      </c>
    </row>
    <row r="18" spans="1:21" ht="23">
      <c r="A18" s="60" t="s">
        <v>147</v>
      </c>
      <c r="B18" s="100">
        <v>40</v>
      </c>
      <c r="C18" s="55">
        <v>69</v>
      </c>
      <c r="D18" s="55">
        <v>19</v>
      </c>
      <c r="E18" s="55">
        <v>-44</v>
      </c>
      <c r="F18" s="55">
        <v>-40</v>
      </c>
      <c r="G18" s="55">
        <v>-230</v>
      </c>
      <c r="H18" s="55">
        <v>73</v>
      </c>
    </row>
    <row r="19" spans="1:21" ht="23">
      <c r="A19" s="60" t="s">
        <v>148</v>
      </c>
      <c r="B19" s="100">
        <v>423</v>
      </c>
      <c r="C19" s="55">
        <v>280</v>
      </c>
      <c r="D19" s="55">
        <v>1639</v>
      </c>
      <c r="E19" s="55">
        <v>450</v>
      </c>
      <c r="F19" s="55">
        <v>722</v>
      </c>
      <c r="G19" s="55">
        <v>1000</v>
      </c>
      <c r="H19" s="55">
        <v>406</v>
      </c>
    </row>
    <row r="20" spans="1:21" ht="43" customHeight="1">
      <c r="A20" s="62" t="s">
        <v>105</v>
      </c>
      <c r="B20" s="101">
        <f t="shared" ref="B20:H20" si="2">SUM(B3:B19)</f>
        <v>2642</v>
      </c>
      <c r="C20" s="64">
        <f t="shared" si="2"/>
        <v>3158</v>
      </c>
      <c r="D20" s="64">
        <f t="shared" si="2"/>
        <v>2531</v>
      </c>
      <c r="E20" s="64">
        <f t="shared" si="2"/>
        <v>5483</v>
      </c>
      <c r="F20" s="64">
        <f t="shared" si="2"/>
        <v>4071</v>
      </c>
      <c r="G20" s="64">
        <f t="shared" si="2"/>
        <v>5854</v>
      </c>
      <c r="H20" s="64">
        <f t="shared" si="2"/>
        <v>6340</v>
      </c>
      <c r="J20" s="27">
        <f t="shared" ref="J20:O20" si="3">(C20-B20)/B20</f>
        <v>0.19530658591975775</v>
      </c>
      <c r="K20" s="27">
        <f t="shared" si="3"/>
        <v>-0.19854338188727041</v>
      </c>
      <c r="L20" s="27">
        <f t="shared" si="3"/>
        <v>1.1663374160410904</v>
      </c>
      <c r="M20" s="27">
        <f t="shared" si="3"/>
        <v>-0.25752325369323364</v>
      </c>
      <c r="N20" s="27">
        <f t="shared" si="3"/>
        <v>0.43797592729059198</v>
      </c>
      <c r="O20" s="27">
        <f t="shared" si="3"/>
        <v>8.302015715749915E-2</v>
      </c>
    </row>
    <row r="21" spans="1:21" s="108" customFormat="1" ht="32">
      <c r="A21" s="104"/>
      <c r="B21" s="105"/>
      <c r="C21" s="106"/>
      <c r="D21" s="106"/>
      <c r="E21" s="106"/>
      <c r="F21" s="107"/>
      <c r="G21" s="106"/>
      <c r="H21" s="106"/>
    </row>
    <row r="22" spans="1:21" ht="23">
      <c r="A22" s="60" t="s">
        <v>144</v>
      </c>
      <c r="B22" s="100">
        <v>-722</v>
      </c>
      <c r="C22" s="55">
        <v>-669</v>
      </c>
      <c r="D22" s="55">
        <v>-667</v>
      </c>
      <c r="E22" s="55">
        <v>-823</v>
      </c>
      <c r="F22" s="55">
        <v>-704</v>
      </c>
      <c r="G22" s="55">
        <v>-866</v>
      </c>
      <c r="H22" s="55">
        <v>-908</v>
      </c>
    </row>
    <row r="23" spans="1:21" ht="23">
      <c r="A23" s="60" t="s">
        <v>145</v>
      </c>
      <c r="B23" s="100">
        <v>26</v>
      </c>
      <c r="C23" s="55">
        <v>0</v>
      </c>
      <c r="D23" s="55">
        <v>0</v>
      </c>
      <c r="E23" s="55">
        <v>3</v>
      </c>
      <c r="F23" s="55">
        <v>17</v>
      </c>
      <c r="G23" s="55">
        <v>120</v>
      </c>
      <c r="H23" s="55">
        <v>5</v>
      </c>
    </row>
    <row r="24" spans="1:21" ht="25">
      <c r="A24" s="60" t="s">
        <v>91</v>
      </c>
      <c r="B24" s="100">
        <v>-819</v>
      </c>
      <c r="C24" s="55">
        <v>-1523</v>
      </c>
      <c r="D24" s="55">
        <v>-920</v>
      </c>
      <c r="E24" s="55">
        <v>3121</v>
      </c>
      <c r="F24" s="55">
        <v>-1631</v>
      </c>
      <c r="G24" s="55">
        <v>294</v>
      </c>
      <c r="H24" s="55">
        <v>-1594</v>
      </c>
    </row>
    <row r="25" spans="1:21" ht="23">
      <c r="A25" s="60" t="s">
        <v>94</v>
      </c>
      <c r="B25" s="100">
        <v>-21626</v>
      </c>
      <c r="C25" s="55">
        <v>-21041</v>
      </c>
      <c r="D25" s="55">
        <v>-19418</v>
      </c>
      <c r="E25" s="55">
        <v>-22381</v>
      </c>
      <c r="F25" s="55">
        <v>-27881</v>
      </c>
      <c r="G25" s="55">
        <v>-41513</v>
      </c>
      <c r="H25" s="55">
        <v>-40116</v>
      </c>
      <c r="K25" s="27">
        <f>ABS(D25-C25)/ABS(C25)</f>
        <v>7.7135117152226609E-2</v>
      </c>
      <c r="L25" s="27">
        <f>ABS(E25-D25)/ABS(D25)</f>
        <v>0.15259038005973838</v>
      </c>
      <c r="M25" s="27">
        <f>ABS(F25-E25)/ABS(E25)</f>
        <v>0.24574415799115321</v>
      </c>
      <c r="N25" s="27">
        <f>ABS(G25-F25)/ABS(F25)</f>
        <v>0.48893511710483845</v>
      </c>
      <c r="O25" s="27">
        <f>ABS(H25-G25)/ABS(G25)</f>
        <v>3.3652108977910537E-2</v>
      </c>
      <c r="S25" s="12"/>
    </row>
    <row r="26" spans="1:21" ht="23">
      <c r="A26" s="60" t="s">
        <v>95</v>
      </c>
      <c r="B26" s="100">
        <v>16148</v>
      </c>
      <c r="C26" s="55">
        <v>18429</v>
      </c>
      <c r="D26" s="55">
        <v>18448</v>
      </c>
      <c r="E26" s="55">
        <v>21898</v>
      </c>
      <c r="F26" s="55">
        <v>24878</v>
      </c>
      <c r="G26" s="55">
        <v>30908</v>
      </c>
      <c r="H26" s="55">
        <v>39698</v>
      </c>
      <c r="J26" s="110"/>
      <c r="K26" s="27">
        <f>(D26-C26)/C26</f>
        <v>1.0309837755711107E-3</v>
      </c>
      <c r="L26" s="27">
        <f>(E26-D26)/D26</f>
        <v>0.18701214223764093</v>
      </c>
      <c r="M26" s="27">
        <f>(F26-E26)/E26</f>
        <v>0.13608548725911043</v>
      </c>
      <c r="N26" s="27">
        <f>(G26-F26)/F26</f>
        <v>0.24238282820162393</v>
      </c>
      <c r="O26" s="27">
        <f>(H26-G26)/G26</f>
        <v>0.28439239031965835</v>
      </c>
      <c r="Q26" s="110"/>
      <c r="R26" s="110"/>
      <c r="S26" s="110"/>
      <c r="T26" s="110"/>
      <c r="U26" s="110"/>
    </row>
    <row r="27" spans="1:21" ht="23">
      <c r="A27" s="60" t="s">
        <v>93</v>
      </c>
      <c r="B27" s="100">
        <v>-1225</v>
      </c>
      <c r="C27" s="55">
        <v>-19</v>
      </c>
      <c r="D27" s="55">
        <v>-323</v>
      </c>
      <c r="E27" s="55">
        <v>-2124</v>
      </c>
      <c r="F27" s="55">
        <v>-70</v>
      </c>
      <c r="G27" s="55">
        <v>-3609</v>
      </c>
      <c r="H27" s="55">
        <v>-2763</v>
      </c>
    </row>
    <row r="28" spans="1:21" ht="23">
      <c r="A28" s="60" t="s">
        <v>107</v>
      </c>
      <c r="B28" s="100">
        <v>-395</v>
      </c>
      <c r="C28" s="55">
        <v>-1081</v>
      </c>
      <c r="D28" s="55">
        <v>-1605</v>
      </c>
      <c r="E28" s="55">
        <v>1146</v>
      </c>
      <c r="F28" s="55">
        <v>-351</v>
      </c>
      <c r="G28" s="55">
        <v>-1552</v>
      </c>
      <c r="H28" s="55">
        <v>103</v>
      </c>
    </row>
    <row r="29" spans="1:21" ht="38" customHeight="1">
      <c r="A29" s="62" t="s">
        <v>104</v>
      </c>
      <c r="B29" s="101">
        <f t="shared" ref="B29:H29" si="4">SUM(B22:B28)</f>
        <v>-8613</v>
      </c>
      <c r="C29" s="64">
        <f t="shared" si="4"/>
        <v>-5904</v>
      </c>
      <c r="D29" s="64">
        <f t="shared" si="4"/>
        <v>-4485</v>
      </c>
      <c r="E29" s="64">
        <f t="shared" si="4"/>
        <v>840</v>
      </c>
      <c r="F29" s="64">
        <f t="shared" si="4"/>
        <v>-5742</v>
      </c>
      <c r="G29" s="64">
        <f t="shared" si="4"/>
        <v>-16218</v>
      </c>
      <c r="H29" s="64">
        <f t="shared" si="4"/>
        <v>-5575</v>
      </c>
      <c r="J29" s="27">
        <f t="shared" ref="J29:O29" si="5">(C29-B29)/ABS(B29)</f>
        <v>0.31452455590386624</v>
      </c>
      <c r="K29" s="27">
        <f t="shared" si="5"/>
        <v>0.24034552845528456</v>
      </c>
      <c r="L29" s="27">
        <f t="shared" si="5"/>
        <v>1.1872909698996656</v>
      </c>
      <c r="M29" s="27">
        <f t="shared" si="5"/>
        <v>-7.8357142857142854</v>
      </c>
      <c r="N29" s="27">
        <f t="shared" si="5"/>
        <v>-1.8244514106583072</v>
      </c>
      <c r="O29" s="27">
        <f t="shared" si="5"/>
        <v>0.65624614625724509</v>
      </c>
    </row>
    <row r="30" spans="1:21" s="1" customFormat="1" ht="28">
      <c r="A30" s="104" t="s">
        <v>96</v>
      </c>
      <c r="B30" s="102"/>
      <c r="C30" s="66"/>
      <c r="D30" s="66"/>
      <c r="E30" s="66"/>
      <c r="F30" s="66"/>
      <c r="G30" s="66"/>
      <c r="H30" s="66"/>
    </row>
    <row r="31" spans="1:21" ht="23">
      <c r="A31" s="60" t="s">
        <v>98</v>
      </c>
      <c r="B31" s="100">
        <v>75</v>
      </c>
      <c r="C31" s="55">
        <v>109</v>
      </c>
      <c r="D31" s="55">
        <v>144</v>
      </c>
      <c r="E31" s="55">
        <v>144</v>
      </c>
      <c r="F31" s="55">
        <v>138</v>
      </c>
      <c r="G31" s="55">
        <v>137</v>
      </c>
      <c r="H31" s="55">
        <v>162</v>
      </c>
      <c r="J31" s="27"/>
    </row>
    <row r="32" spans="1:21" ht="23">
      <c r="A32" s="60" t="s">
        <v>97</v>
      </c>
      <c r="B32" s="100">
        <v>0</v>
      </c>
      <c r="C32" s="55">
        <v>-995</v>
      </c>
      <c r="D32" s="55">
        <v>-1006</v>
      </c>
      <c r="E32" s="55">
        <v>-3520</v>
      </c>
      <c r="F32" s="55">
        <v>-1411</v>
      </c>
      <c r="G32" s="55">
        <v>-1635</v>
      </c>
      <c r="H32" s="55">
        <v>-3373</v>
      </c>
      <c r="J32" s="27"/>
    </row>
    <row r="33" spans="1:15" ht="23">
      <c r="A33" s="60" t="s">
        <v>100</v>
      </c>
      <c r="B33" s="100">
        <v>26</v>
      </c>
      <c r="C33" s="55">
        <v>40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J33" s="27"/>
    </row>
    <row r="34" spans="1:15" ht="23">
      <c r="A34" s="60" t="s">
        <v>99</v>
      </c>
      <c r="B34" s="100">
        <v>-18</v>
      </c>
      <c r="C34" s="55">
        <v>-118</v>
      </c>
      <c r="D34" s="55">
        <v>-166</v>
      </c>
      <c r="E34" s="55">
        <v>-419</v>
      </c>
      <c r="F34" s="55">
        <v>-504</v>
      </c>
      <c r="G34" s="55">
        <v>-521</v>
      </c>
      <c r="H34" s="55">
        <v>-1036</v>
      </c>
      <c r="I34" s="12"/>
      <c r="J34" s="27"/>
    </row>
    <row r="35" spans="1:15" ht="25">
      <c r="A35" s="60" t="s">
        <v>152</v>
      </c>
      <c r="B35" s="100">
        <v>0</v>
      </c>
      <c r="C35" s="55">
        <v>0</v>
      </c>
      <c r="D35" s="55">
        <v>1800</v>
      </c>
      <c r="E35" s="55">
        <v>2075</v>
      </c>
      <c r="F35" s="55">
        <v>5471</v>
      </c>
      <c r="G35" s="55">
        <v>6966</v>
      </c>
      <c r="H35" s="55">
        <v>272</v>
      </c>
      <c r="J35" s="27"/>
    </row>
    <row r="36" spans="1:15" ht="23">
      <c r="A36" s="60" t="s">
        <v>101</v>
      </c>
      <c r="B36" s="100">
        <v>-862</v>
      </c>
      <c r="C36" s="55">
        <v>-21</v>
      </c>
      <c r="D36" s="55">
        <v>-980</v>
      </c>
      <c r="E36" s="55">
        <v>-1115</v>
      </c>
      <c r="F36" s="55">
        <v>-2516</v>
      </c>
      <c r="G36" s="55">
        <v>-3000</v>
      </c>
      <c r="H36" s="55">
        <v>-361</v>
      </c>
      <c r="J36" s="27"/>
    </row>
    <row r="37" spans="1:15" ht="23">
      <c r="A37" s="60" t="s">
        <v>108</v>
      </c>
      <c r="B37" s="100">
        <v>1649</v>
      </c>
      <c r="C37" s="55">
        <v>3023</v>
      </c>
      <c r="D37" s="55">
        <v>4292</v>
      </c>
      <c r="E37" s="55">
        <v>1573</v>
      </c>
      <c r="F37" s="55">
        <v>3009</v>
      </c>
      <c r="G37" s="55">
        <v>10597</v>
      </c>
      <c r="H37" s="55">
        <v>3572</v>
      </c>
      <c r="I37" s="12"/>
      <c r="J37" s="27"/>
    </row>
    <row r="38" spans="1:15" ht="23">
      <c r="A38" s="60" t="s">
        <v>106</v>
      </c>
      <c r="B38" s="100">
        <v>0</v>
      </c>
      <c r="C38" s="57">
        <v>0</v>
      </c>
      <c r="D38" s="57">
        <v>0</v>
      </c>
      <c r="E38" s="57">
        <v>0</v>
      </c>
      <c r="F38" s="57">
        <v>0</v>
      </c>
      <c r="G38" s="55">
        <v>-52</v>
      </c>
      <c r="H38" s="55">
        <v>0</v>
      </c>
      <c r="J38" s="27"/>
    </row>
    <row r="39" spans="1:15" ht="40" customHeight="1">
      <c r="A39" s="62" t="s">
        <v>102</v>
      </c>
      <c r="B39" s="101">
        <f t="shared" ref="B39:H39" si="6">SUM(B31:B38)</f>
        <v>870</v>
      </c>
      <c r="C39" s="64">
        <f t="shared" si="6"/>
        <v>2038</v>
      </c>
      <c r="D39" s="64">
        <f t="shared" si="6"/>
        <v>4084</v>
      </c>
      <c r="E39" s="64">
        <f t="shared" si="6"/>
        <v>-1262</v>
      </c>
      <c r="F39" s="64">
        <f t="shared" si="6"/>
        <v>4187</v>
      </c>
      <c r="G39" s="64">
        <f t="shared" si="6"/>
        <v>12492</v>
      </c>
      <c r="H39" s="64">
        <f t="shared" si="6"/>
        <v>-764</v>
      </c>
      <c r="J39" s="27">
        <f t="shared" ref="J39:O39" si="7">(C39-B39)/ABS(B39)</f>
        <v>1.342528735632184</v>
      </c>
      <c r="K39" s="27">
        <f t="shared" si="7"/>
        <v>1.0039254170755643</v>
      </c>
      <c r="L39" s="27">
        <f t="shared" si="7"/>
        <v>-1.3090107737512242</v>
      </c>
      <c r="M39" s="27">
        <f t="shared" si="7"/>
        <v>4.3177496038034864</v>
      </c>
      <c r="N39" s="27">
        <f t="shared" si="7"/>
        <v>1.9835204203486982</v>
      </c>
      <c r="O39" s="27">
        <f t="shared" si="7"/>
        <v>-1.0611591418507844</v>
      </c>
    </row>
    <row r="40" spans="1:15" ht="23">
      <c r="A40" s="60" t="s">
        <v>64</v>
      </c>
      <c r="B40" s="100">
        <v>-44</v>
      </c>
      <c r="C40" s="55">
        <v>0</v>
      </c>
      <c r="D40" s="55">
        <v>36</v>
      </c>
      <c r="E40" s="55">
        <v>-113</v>
      </c>
      <c r="F40" s="55">
        <v>-6</v>
      </c>
      <c r="G40" s="55">
        <v>169</v>
      </c>
      <c r="H40" s="55">
        <v>-102</v>
      </c>
      <c r="J40" s="27"/>
    </row>
    <row r="41" spans="1:15" ht="41" customHeight="1">
      <c r="A41" s="62" t="s">
        <v>234</v>
      </c>
      <c r="B41" s="103">
        <f t="shared" ref="B41:G41" si="8">B20+B29+B39+B40</f>
        <v>-5145</v>
      </c>
      <c r="C41" s="65">
        <f t="shared" si="8"/>
        <v>-708</v>
      </c>
      <c r="D41" s="65">
        <f>D20+D29+D39+D40</f>
        <v>2166</v>
      </c>
      <c r="E41" s="65">
        <f t="shared" si="8"/>
        <v>4948</v>
      </c>
      <c r="F41" s="65">
        <f t="shared" si="8"/>
        <v>2510</v>
      </c>
      <c r="G41" s="65">
        <f t="shared" si="8"/>
        <v>2297</v>
      </c>
      <c r="H41" s="65">
        <v>-11</v>
      </c>
      <c r="J41" s="27">
        <f t="shared" ref="J41:O41" si="9">(C41-B41)/ABS(B41)</f>
        <v>0.86239067055393581</v>
      </c>
      <c r="K41" s="27">
        <f t="shared" si="9"/>
        <v>4.0593220338983054</v>
      </c>
      <c r="L41" s="27">
        <f t="shared" si="9"/>
        <v>1.2843951985226223</v>
      </c>
      <c r="M41" s="27">
        <f t="shared" si="9"/>
        <v>-0.49272433306386421</v>
      </c>
      <c r="N41" s="27">
        <f t="shared" si="9"/>
        <v>-8.4860557768924302E-2</v>
      </c>
      <c r="O41" s="27">
        <f t="shared" si="9"/>
        <v>-1.0047888550282977</v>
      </c>
    </row>
    <row r="42" spans="1:15" ht="23">
      <c r="A42" s="60" t="s">
        <v>72</v>
      </c>
      <c r="B42" s="100">
        <v>2201</v>
      </c>
      <c r="C42" s="55">
        <v>6827</v>
      </c>
      <c r="D42" s="55">
        <v>6119</v>
      </c>
      <c r="E42" s="55">
        <v>8285</v>
      </c>
      <c r="F42" s="55">
        <v>13233</v>
      </c>
      <c r="G42" s="55">
        <v>15743</v>
      </c>
      <c r="H42" s="55">
        <v>18040</v>
      </c>
      <c r="J42" s="27"/>
    </row>
    <row r="43" spans="1:15" ht="40" customHeight="1">
      <c r="A43" s="62" t="s">
        <v>103</v>
      </c>
      <c r="B43" s="101">
        <f t="shared" ref="B43:H43" si="10">SUM(B41:B42)</f>
        <v>-2944</v>
      </c>
      <c r="C43" s="64">
        <f t="shared" si="10"/>
        <v>6119</v>
      </c>
      <c r="D43" s="64">
        <f t="shared" si="10"/>
        <v>8285</v>
      </c>
      <c r="E43" s="64">
        <f t="shared" si="10"/>
        <v>13233</v>
      </c>
      <c r="F43" s="64">
        <f t="shared" si="10"/>
        <v>15743</v>
      </c>
      <c r="G43" s="64">
        <f t="shared" si="10"/>
        <v>18040</v>
      </c>
      <c r="H43" s="64">
        <f t="shared" si="10"/>
        <v>18029</v>
      </c>
      <c r="J43" s="27">
        <f t="shared" ref="J43:N43" si="11">(C43-B43)/ABS(B43)</f>
        <v>3.0784646739130435</v>
      </c>
      <c r="K43" s="27">
        <f t="shared" si="11"/>
        <v>0.35397940840006537</v>
      </c>
      <c r="L43" s="27">
        <f t="shared" si="11"/>
        <v>0.59722389861194936</v>
      </c>
      <c r="M43" s="27">
        <f t="shared" si="11"/>
        <v>0.18967732184689789</v>
      </c>
      <c r="N43" s="27">
        <f t="shared" si="11"/>
        <v>0.14590611700438291</v>
      </c>
      <c r="O43" s="27">
        <f>(H43-G43)/ABS(G43)</f>
        <v>-6.0975609756097561E-4</v>
      </c>
    </row>
    <row r="44" spans="1:15" s="1" customFormat="1" ht="23">
      <c r="A44" s="59" t="s">
        <v>65</v>
      </c>
      <c r="B44" s="102"/>
      <c r="C44" s="66"/>
      <c r="D44" s="66"/>
      <c r="E44" s="66"/>
      <c r="F44" s="66"/>
      <c r="G44" s="66"/>
      <c r="H44" s="66"/>
      <c r="K44" s="67"/>
    </row>
    <row r="45" spans="1:15" ht="23">
      <c r="A45" s="60" t="s">
        <v>66</v>
      </c>
      <c r="B45" s="100">
        <v>16</v>
      </c>
      <c r="C45" s="55">
        <v>4</v>
      </c>
      <c r="D45" s="55">
        <v>6</v>
      </c>
      <c r="E45" s="55">
        <v>69</v>
      </c>
      <c r="F45" s="55">
        <v>78</v>
      </c>
      <c r="G45" s="55">
        <v>190</v>
      </c>
      <c r="H45" s="55">
        <v>231</v>
      </c>
      <c r="K45" s="27"/>
    </row>
    <row r="46" spans="1:15" ht="23">
      <c r="A46" s="60" t="s">
        <v>67</v>
      </c>
      <c r="B46" s="100">
        <v>216</v>
      </c>
      <c r="C46" s="55">
        <v>48</v>
      </c>
      <c r="D46" s="55">
        <v>117</v>
      </c>
      <c r="E46" s="55">
        <v>328</v>
      </c>
      <c r="F46" s="55">
        <v>665</v>
      </c>
      <c r="G46" s="55">
        <v>565</v>
      </c>
      <c r="H46" s="55">
        <v>474</v>
      </c>
      <c r="K46" s="27"/>
    </row>
    <row r="47" spans="1:15" s="1" customFormat="1" ht="25">
      <c r="A47" s="63" t="s">
        <v>73</v>
      </c>
      <c r="B47" s="102"/>
      <c r="C47" s="66"/>
      <c r="D47" s="66"/>
      <c r="E47" s="66"/>
      <c r="F47" s="66"/>
      <c r="G47" s="66"/>
      <c r="H47" s="66"/>
      <c r="K47" s="67"/>
    </row>
    <row r="48" spans="1:15" ht="23">
      <c r="A48" s="60" t="s">
        <v>68</v>
      </c>
      <c r="B48" s="100">
        <v>0</v>
      </c>
      <c r="C48" s="55">
        <v>1590</v>
      </c>
      <c r="D48" s="55">
        <v>2883</v>
      </c>
      <c r="E48" s="55">
        <v>7575</v>
      </c>
      <c r="F48" s="55">
        <v>7349</v>
      </c>
      <c r="G48" s="55">
        <v>4794</v>
      </c>
      <c r="H48" s="55">
        <v>5197</v>
      </c>
      <c r="K48" s="27"/>
    </row>
    <row r="49" spans="1:15" ht="23">
      <c r="A49" s="60" t="s">
        <v>69</v>
      </c>
      <c r="B49" s="100">
        <v>0</v>
      </c>
      <c r="C49" s="55">
        <v>17</v>
      </c>
      <c r="D49" s="55">
        <v>15</v>
      </c>
      <c r="E49" s="55">
        <v>16</v>
      </c>
      <c r="F49" s="55">
        <v>7</v>
      </c>
      <c r="G49" s="55">
        <v>24</v>
      </c>
      <c r="H49" s="55">
        <v>109</v>
      </c>
      <c r="K49" s="27"/>
    </row>
    <row r="50" spans="1:15" ht="23">
      <c r="A50" s="60" t="s">
        <v>70</v>
      </c>
      <c r="B50" s="100">
        <v>0</v>
      </c>
      <c r="C50" s="55">
        <v>4512</v>
      </c>
      <c r="D50" s="55">
        <v>5387</v>
      </c>
      <c r="E50" s="55">
        <v>5642</v>
      </c>
      <c r="F50" s="55">
        <v>8387</v>
      </c>
      <c r="G50" s="55">
        <v>13222</v>
      </c>
      <c r="H50" s="55">
        <v>12723</v>
      </c>
      <c r="K50" s="27"/>
    </row>
    <row r="51" spans="1:15" ht="35" customHeight="1">
      <c r="A51" s="62" t="s">
        <v>71</v>
      </c>
      <c r="B51" s="101">
        <v>0</v>
      </c>
      <c r="C51" s="65">
        <v>6119</v>
      </c>
      <c r="D51" s="65">
        <v>8252</v>
      </c>
      <c r="E51" s="65">
        <v>13233</v>
      </c>
      <c r="F51" s="65">
        <v>15743</v>
      </c>
      <c r="G51" s="65">
        <v>18040</v>
      </c>
      <c r="H51" s="65">
        <v>18029</v>
      </c>
      <c r="J51" s="68" t="s">
        <v>41</v>
      </c>
      <c r="K51" s="27">
        <f>(D51-C51)/ABS(C51)</f>
        <v>0.34858637032194806</v>
      </c>
      <c r="L51" s="27">
        <f>(E51-D51)/ABS(D51)</f>
        <v>0.60361124575860392</v>
      </c>
      <c r="M51" s="27">
        <f>(F51-E51)/ABS(E51)</f>
        <v>0.18967732184689789</v>
      </c>
      <c r="N51" s="27">
        <f>(G51-F51)/ABS(F51)</f>
        <v>0.14590611700438291</v>
      </c>
      <c r="O51" s="27">
        <f>(H51-G51)/ABS(G51)</f>
        <v>-6.0975609756097561E-4</v>
      </c>
    </row>
    <row r="52" spans="1:15">
      <c r="A52"/>
    </row>
    <row r="53" spans="1:15">
      <c r="A53"/>
    </row>
    <row r="54" spans="1:15">
      <c r="A54"/>
    </row>
    <row r="55" spans="1:15">
      <c r="A55"/>
    </row>
    <row r="56" spans="1:15">
      <c r="A56"/>
    </row>
    <row r="57" spans="1:15">
      <c r="A57"/>
    </row>
    <row r="58" spans="1:15">
      <c r="A58"/>
    </row>
    <row r="59" spans="1:15">
      <c r="A59"/>
    </row>
    <row r="60" spans="1:15">
      <c r="A60"/>
    </row>
    <row r="61" spans="1:15">
      <c r="A61"/>
    </row>
    <row r="62" spans="1:15">
      <c r="A62"/>
    </row>
    <row r="63" spans="1:15">
      <c r="A63"/>
    </row>
    <row r="64" spans="1:15">
      <c r="A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</sheetData>
  <phoneticPr fontId="1" type="noConversion"/>
  <conditionalFormatting sqref="J20:O20">
    <cfRule type="top10" dxfId="15" priority="15" rank="1"/>
    <cfRule type="top10" dxfId="14" priority="16" bottom="1" rank="1"/>
  </conditionalFormatting>
  <conditionalFormatting sqref="J3:O3">
    <cfRule type="top10" dxfId="13" priority="13" bottom="1" rank="1"/>
    <cfRule type="top10" dxfId="12" priority="14" rank="1"/>
  </conditionalFormatting>
  <conditionalFormatting sqref="J43:O43">
    <cfRule type="top10" dxfId="11" priority="11" bottom="1" rank="1"/>
    <cfRule type="top10" dxfId="10" priority="12" rank="1"/>
  </conditionalFormatting>
  <conditionalFormatting sqref="J41:O41">
    <cfRule type="top10" dxfId="9" priority="9" bottom="1" rank="1"/>
    <cfRule type="top10" dxfId="8" priority="10" rank="1"/>
  </conditionalFormatting>
  <conditionalFormatting sqref="K51:O51">
    <cfRule type="top10" dxfId="7" priority="7" bottom="1" rank="1"/>
    <cfRule type="top10" dxfId="6" priority="8" rank="1"/>
  </conditionalFormatting>
  <conditionalFormatting sqref="J39:O39">
    <cfRule type="top10" dxfId="5" priority="5" bottom="1" rank="1"/>
    <cfRule type="top10" dxfId="4" priority="6" rank="1"/>
  </conditionalFormatting>
  <conditionalFormatting sqref="J29:O29">
    <cfRule type="top10" dxfId="3" priority="3" bottom="1" rank="1"/>
    <cfRule type="top10" dxfId="2" priority="4" rank="1"/>
  </conditionalFormatting>
  <conditionalFormatting sqref="J13:O13">
    <cfRule type="top10" dxfId="1" priority="1" bottom="1" rank="1"/>
    <cfRule type="top10" dxfId="0" priority="2" rank="1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low="1" xr2:uid="{2530F761-84B3-884D-89B7-D1CCFE00553F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'CASH FLOWS'!J41:O41</xm:f>
              <xm:sqref>P41</xm:sqref>
            </x14:sparkline>
            <x14:sparkline>
              <xm:f>'CASH FLOWS'!J42:O42</xm:f>
              <xm:sqref>P42</xm:sqref>
            </x14:sparkline>
            <x14:sparkline>
              <xm:f>'CASH FLOWS'!J43:O43</xm:f>
              <xm:sqref>P43</xm:sqref>
            </x14:sparkline>
            <x14:sparkline>
              <xm:f>'CASH FLOWS'!J44:O44</xm:f>
              <xm:sqref>P44</xm:sqref>
            </x14:sparkline>
            <x14:sparkline>
              <xm:f>'CASH FLOWS'!J45:O45</xm:f>
              <xm:sqref>P45</xm:sqref>
            </x14:sparkline>
            <x14:sparkline>
              <xm:f>'CASH FLOWS'!J46:O46</xm:f>
              <xm:sqref>P46</xm:sqref>
            </x14:sparkline>
            <x14:sparkline>
              <xm:f>'CASH FLOWS'!J47:O47</xm:f>
              <xm:sqref>P47</xm:sqref>
            </x14:sparkline>
            <x14:sparkline>
              <xm:f>'CASH FLOWS'!J48:O48</xm:f>
              <xm:sqref>P48</xm:sqref>
            </x14:sparkline>
            <x14:sparkline>
              <xm:f>'CASH FLOWS'!J49:O49</xm:f>
              <xm:sqref>P49</xm:sqref>
            </x14:sparkline>
            <x14:sparkline>
              <xm:f>'CASH FLOWS'!J50:O50</xm:f>
              <xm:sqref>P50</xm:sqref>
            </x14:sparkline>
            <x14:sparkline>
              <xm:f>'CASH FLOWS'!J51:O51</xm:f>
              <xm:sqref>P51</xm:sqref>
            </x14:sparkline>
          </x14:sparklines>
        </x14:sparklineGroup>
        <x14:sparklineGroup manualMax="0" manualMin="0" displayEmptyCellsAs="gap" markers="1" high="1" xr2:uid="{7BE89187-A676-BF43-8E7A-F80FA905AE8B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FF0000"/>
          <x14:sparklines>
            <x14:sparkline>
              <xm:f>'CASH FLOWS'!J39:O39</xm:f>
              <xm:sqref>P39</xm:sqref>
            </x14:sparkline>
          </x14:sparklines>
        </x14:sparklineGroup>
        <x14:sparklineGroup manualMax="0" manualMin="0" displayEmptyCellsAs="gap" markers="1" high="1" xr2:uid="{013473FA-0D2C-574E-9217-B8A07FB25C73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FF0000"/>
          <x14:sparklines>
            <x14:sparkline>
              <xm:f>'CASH FLOWS'!J29:O29</xm:f>
              <xm:sqref>P29</xm:sqref>
            </x14:sparkline>
            <x14:sparkline>
              <xm:f>'CASH FLOWS'!J28:O28</xm:f>
              <xm:sqref>P28</xm:sqref>
            </x14:sparkline>
            <x14:sparkline>
              <xm:f>'CASH FLOWS'!J27:O27</xm:f>
              <xm:sqref>P27</xm:sqref>
            </x14:sparkline>
            <x14:sparkline>
              <xm:f>'CASH FLOWS'!J26:O26</xm:f>
              <xm:sqref>P26</xm:sqref>
            </x14:sparkline>
            <x14:sparkline>
              <xm:f>'CASH FLOWS'!J25:O25</xm:f>
              <xm:sqref>P25</xm:sqref>
            </x14:sparkline>
          </x14:sparklines>
        </x14:sparklineGroup>
        <x14:sparklineGroup manualMax="0" manualMin="0" displayEmptyCellsAs="gap" markers="1" high="1" low="1" xr2:uid="{0F2A6C1C-E04E-BB48-AED4-519666AA2B8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92D050"/>
          <x14:sparklines>
            <x14:sparkline>
              <xm:f>'CASH FLOWS'!J20:O20</xm:f>
              <xm:sqref>P20</xm:sqref>
            </x14:sparkline>
            <x14:sparkline>
              <xm:f>'CASH FLOWS'!J19:O19</xm:f>
              <xm:sqref>P19</xm:sqref>
            </x14:sparkline>
            <x14:sparkline>
              <xm:f>'CASH FLOWS'!J18:O18</xm:f>
              <xm:sqref>P18</xm:sqref>
            </x14:sparkline>
            <x14:sparkline>
              <xm:f>'CASH FLOWS'!J17:O17</xm:f>
              <xm:sqref>P17</xm:sqref>
            </x14:sparkline>
            <x14:sparkline>
              <xm:f>'CASH FLOWS'!J16:O16</xm:f>
              <xm:sqref>P16</xm:sqref>
            </x14:sparkline>
            <x14:sparkline>
              <xm:f>'CASH FLOWS'!J15:O15</xm:f>
              <xm:sqref>P15</xm:sqref>
            </x14:sparkline>
            <x14:sparkline>
              <xm:f>'CASH FLOWS'!J14:O14</xm:f>
              <xm:sqref>P14</xm:sqref>
            </x14:sparkline>
            <x14:sparkline>
              <xm:f>'CASH FLOWS'!J13:O13</xm:f>
              <xm:sqref>P13</xm:sqref>
            </x14:sparkline>
            <x14:sparkline>
              <xm:f>'CASH FLOWS'!J12:O12</xm:f>
              <xm:sqref>P12</xm:sqref>
            </x14:sparkline>
            <x14:sparkline>
              <xm:f>'CASH FLOWS'!J11:O11</xm:f>
              <xm:sqref>P11</xm:sqref>
            </x14:sparkline>
            <x14:sparkline>
              <xm:f>'CASH FLOWS'!J10:O10</xm:f>
              <xm:sqref>P10</xm:sqref>
            </x14:sparkline>
            <x14:sparkline>
              <xm:f>'CASH FLOWS'!J9:O9</xm:f>
              <xm:sqref>P9</xm:sqref>
            </x14:sparkline>
            <x14:sparkline>
              <xm:f>'CASH FLOWS'!J8:O8</xm:f>
              <xm:sqref>P8</xm:sqref>
            </x14:sparkline>
            <x14:sparkline>
              <xm:f>'CASH FLOWS'!J7:O7</xm:f>
              <xm:sqref>P7</xm:sqref>
            </x14:sparkline>
            <x14:sparkline>
              <xm:f>'CASH FLOWS'!J6:O6</xm:f>
              <xm:sqref>P6</xm:sqref>
            </x14:sparkline>
            <x14:sparkline>
              <xm:f>'CASH FLOWS'!J5:O5</xm:f>
              <xm:sqref>P5</xm:sqref>
            </x14:sparkline>
            <x14:sparkline>
              <xm:f>'CASH FLOWS'!J4:O4</xm:f>
              <xm:sqref>P4</xm:sqref>
            </x14:sparkline>
            <x14:sparkline>
              <xm:f>'CASH FLOWS'!J3:O3</xm:f>
              <xm:sqref>P3</xm:sqref>
            </x14:sparkline>
          </x14:sparklines>
        </x14:sparklineGroup>
        <x14:sparklineGroup manualMax="0" manualMin="0" displayEmptyCellsAs="gap" markers="1" low="1" xr2:uid="{633AFF98-306B-3A41-94E9-0B44D754449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'CASH FLOWS'!B20:H20</xm:f>
              <xm:sqref>I20</xm:sqref>
            </x14:sparkline>
            <x14:sparkline>
              <xm:f>'CASH FLOWS'!B21:H21</xm:f>
              <xm:sqref>I21</xm:sqref>
            </x14:sparkline>
            <x14:sparkline>
              <xm:f>'CASH FLOWS'!B29:H29</xm:f>
              <xm:sqref>I29</xm:sqref>
            </x14:sparkline>
            <x14:sparkline>
              <xm:f>'CASH FLOWS'!B30:H30</xm:f>
              <xm:sqref>I30</xm:sqref>
            </x14:sparkline>
            <x14:sparkline>
              <xm:f>'CASH FLOWS'!B39:H39</xm:f>
              <xm:sqref>I39</xm:sqref>
            </x14:sparkline>
            <x14:sparkline>
              <xm:f>'CASH FLOWS'!B41:H41</xm:f>
              <xm:sqref>I41</xm:sqref>
            </x14:sparkline>
            <x14:sparkline>
              <xm:f>'CASH FLOWS'!B43:H43</xm:f>
              <xm:sqref>I43</xm:sqref>
            </x14:sparkline>
            <x14:sparkline>
              <xm:f>'CASH FLOWS'!B44:H44</xm:f>
              <xm:sqref>I44</xm:sqref>
            </x14:sparkline>
            <x14:sparkline>
              <xm:f>'CASH FLOWS'!B51:H51</xm:f>
              <xm:sqref>I51</xm:sqref>
            </x14:sparkline>
            <x14:sparkline>
              <xm:f>'CASH FLOWS'!B3:H3</xm:f>
              <xm:sqref>I3</xm:sqref>
            </x14:sparkline>
            <x14:sparkline>
              <xm:f>'CASH FLOWS'!B4:H4</xm:f>
              <xm:sqref>I4</xm:sqref>
            </x14:sparkline>
            <x14:sparkline>
              <xm:f>'CASH FLOWS'!B12:H12</xm:f>
              <xm:sqref>I12</xm:sqref>
            </x14:sparkline>
            <x14:sparkline>
              <xm:f>'CASH FLOWS'!B13:H13</xm:f>
              <xm:sqref>I13</xm:sqref>
            </x14:sparkline>
            <x14:sparkline>
              <xm:f>'CASH FLOWS'!B26:H26</xm:f>
              <xm:sqref>I26</xm:sqref>
            </x14:sparkline>
            <x14:sparkline>
              <xm:f>'CASH FLOWS'!B25:H25</xm:f>
              <xm:sqref>I25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D8A4F-E765-6F43-BE23-33AC0942794C}">
  <dimension ref="A2:M27"/>
  <sheetViews>
    <sheetView zoomScale="75" workbookViewId="0">
      <selection activeCell="B33" sqref="B33"/>
    </sheetView>
  </sheetViews>
  <sheetFormatPr baseColWidth="10" defaultRowHeight="25"/>
  <cols>
    <col min="1" max="1" width="10.83203125" style="132"/>
    <col min="2" max="2" width="153.6640625" style="132" customWidth="1"/>
    <col min="3" max="3" width="10.83203125" style="13"/>
    <col min="4" max="4" width="3.5" customWidth="1"/>
    <col min="9" max="9" width="13.6640625" customWidth="1"/>
    <col min="13" max="13" width="27.83203125" customWidth="1"/>
  </cols>
  <sheetData>
    <row r="2" spans="1:13">
      <c r="A2" s="130" t="s">
        <v>230</v>
      </c>
      <c r="B2" s="153" t="s">
        <v>243</v>
      </c>
      <c r="C2" s="149" t="s">
        <v>233</v>
      </c>
      <c r="E2" s="150"/>
      <c r="F2" s="13"/>
    </row>
    <row r="3" spans="1:13">
      <c r="A3" s="128">
        <v>1</v>
      </c>
      <c r="B3" s="133"/>
      <c r="C3" s="76"/>
      <c r="E3" s="151"/>
      <c r="F3" s="13"/>
    </row>
    <row r="4" spans="1:13">
      <c r="A4" s="128">
        <v>2</v>
      </c>
      <c r="B4" s="133"/>
      <c r="C4" s="76"/>
      <c r="E4" s="152"/>
      <c r="F4" s="13"/>
    </row>
    <row r="5" spans="1:13">
      <c r="A5" s="128">
        <v>3</v>
      </c>
      <c r="B5" s="133"/>
      <c r="C5" s="76"/>
    </row>
    <row r="6" spans="1:13">
      <c r="A6" s="128">
        <v>4</v>
      </c>
      <c r="B6" s="133"/>
      <c r="C6" s="76"/>
    </row>
    <row r="7" spans="1:13">
      <c r="A7" s="128">
        <v>5</v>
      </c>
      <c r="B7" s="133"/>
      <c r="C7" s="76"/>
    </row>
    <row r="8" spans="1:13" ht="27">
      <c r="A8" s="128">
        <v>6</v>
      </c>
      <c r="B8" s="133"/>
      <c r="C8" s="76"/>
      <c r="E8" s="159" t="s">
        <v>242</v>
      </c>
      <c r="F8" s="159"/>
      <c r="G8" s="159"/>
      <c r="H8" s="159"/>
      <c r="I8" s="159"/>
      <c r="J8" s="159"/>
      <c r="K8" s="159"/>
      <c r="L8" s="159"/>
      <c r="M8" s="159"/>
    </row>
    <row r="9" spans="1:13">
      <c r="A9" s="128">
        <v>7</v>
      </c>
      <c r="B9" s="133"/>
      <c r="C9" s="76"/>
      <c r="E9" s="157"/>
      <c r="F9" s="158"/>
      <c r="G9" s="158"/>
      <c r="H9" s="158"/>
      <c r="I9" s="158"/>
      <c r="J9" s="158"/>
      <c r="K9" s="158"/>
      <c r="L9" s="158"/>
      <c r="M9" s="158"/>
    </row>
    <row r="10" spans="1:13">
      <c r="A10" s="128">
        <v>8</v>
      </c>
      <c r="B10" s="133"/>
      <c r="C10" s="76"/>
      <c r="E10" s="158"/>
      <c r="F10" s="158"/>
      <c r="G10" s="158"/>
      <c r="H10" s="158"/>
      <c r="I10" s="158"/>
      <c r="J10" s="158"/>
      <c r="K10" s="158"/>
      <c r="L10" s="158"/>
      <c r="M10" s="158"/>
    </row>
    <row r="11" spans="1:13">
      <c r="A11" s="128">
        <v>9</v>
      </c>
      <c r="B11" s="133"/>
      <c r="C11" s="76"/>
      <c r="E11" s="160"/>
      <c r="F11" s="160"/>
      <c r="G11" s="160"/>
      <c r="H11" s="160"/>
      <c r="I11" s="160"/>
      <c r="J11" s="160"/>
      <c r="K11" s="160"/>
      <c r="L11" s="160"/>
      <c r="M11" s="160"/>
    </row>
    <row r="12" spans="1:13">
      <c r="A12" s="128">
        <v>10</v>
      </c>
      <c r="B12" s="133"/>
      <c r="C12" s="76"/>
      <c r="E12" s="160"/>
      <c r="F12" s="160"/>
      <c r="G12" s="160"/>
      <c r="H12" s="160"/>
      <c r="I12" s="160"/>
      <c r="J12" s="160"/>
      <c r="K12" s="160"/>
      <c r="L12" s="160"/>
      <c r="M12" s="160"/>
    </row>
    <row r="13" spans="1:13">
      <c r="A13" s="128">
        <v>11</v>
      </c>
      <c r="B13" s="133"/>
      <c r="C13" s="76"/>
      <c r="E13" s="160"/>
      <c r="F13" s="160"/>
      <c r="G13" s="160"/>
      <c r="H13" s="160"/>
      <c r="I13" s="160"/>
      <c r="J13" s="160"/>
      <c r="K13" s="160"/>
      <c r="L13" s="160"/>
      <c r="M13" s="160"/>
    </row>
    <row r="14" spans="1:13">
      <c r="C14" s="154">
        <f>SUM(C3:C13)</f>
        <v>0</v>
      </c>
      <c r="E14" s="160"/>
      <c r="F14" s="160"/>
      <c r="G14" s="160"/>
      <c r="H14" s="160"/>
      <c r="I14" s="160"/>
      <c r="J14" s="160"/>
      <c r="K14" s="160"/>
      <c r="L14" s="160"/>
      <c r="M14" s="160"/>
    </row>
    <row r="15" spans="1:13">
      <c r="A15" s="131" t="s">
        <v>231</v>
      </c>
      <c r="B15" s="133"/>
      <c r="C15" s="76"/>
      <c r="E15" s="160"/>
      <c r="F15" s="160"/>
      <c r="G15" s="160"/>
      <c r="H15" s="160"/>
      <c r="I15" s="160"/>
      <c r="J15" s="160"/>
      <c r="K15" s="160"/>
      <c r="L15" s="160"/>
      <c r="M15" s="160"/>
    </row>
    <row r="16" spans="1:13">
      <c r="A16" s="129">
        <v>1</v>
      </c>
      <c r="B16" s="133"/>
      <c r="C16" s="76"/>
      <c r="E16" s="160"/>
      <c r="F16" s="160"/>
      <c r="G16" s="160"/>
      <c r="H16" s="160"/>
      <c r="I16" s="160"/>
      <c r="J16" s="160"/>
      <c r="K16" s="160"/>
      <c r="L16" s="160"/>
      <c r="M16" s="160"/>
    </row>
    <row r="17" spans="1:13">
      <c r="A17" s="129">
        <v>2</v>
      </c>
      <c r="B17" s="133"/>
      <c r="C17" s="76"/>
      <c r="E17" s="160"/>
      <c r="F17" s="160"/>
      <c r="G17" s="160"/>
      <c r="H17" s="160"/>
      <c r="I17" s="160"/>
      <c r="J17" s="160"/>
      <c r="K17" s="160"/>
      <c r="L17" s="160"/>
      <c r="M17" s="160"/>
    </row>
    <row r="18" spans="1:13">
      <c r="A18" s="129">
        <v>3</v>
      </c>
      <c r="B18" s="133"/>
      <c r="C18" s="76"/>
      <c r="E18" s="160"/>
      <c r="F18" s="160"/>
      <c r="G18" s="160"/>
      <c r="H18" s="160"/>
      <c r="I18" s="160"/>
      <c r="J18" s="160"/>
      <c r="K18" s="160"/>
      <c r="L18" s="160"/>
      <c r="M18" s="160"/>
    </row>
    <row r="19" spans="1:13">
      <c r="A19" s="129">
        <v>4</v>
      </c>
      <c r="B19" s="133"/>
      <c r="C19" s="76"/>
      <c r="E19" s="160"/>
      <c r="F19" s="160"/>
      <c r="G19" s="160"/>
      <c r="H19" s="160"/>
      <c r="I19" s="160"/>
      <c r="J19" s="160"/>
      <c r="K19" s="160"/>
      <c r="L19" s="160"/>
      <c r="M19" s="160"/>
    </row>
    <row r="20" spans="1:13">
      <c r="A20" s="129">
        <v>5</v>
      </c>
      <c r="B20" s="133"/>
      <c r="C20" s="76"/>
    </row>
    <row r="21" spans="1:13">
      <c r="A21" s="129">
        <v>6</v>
      </c>
      <c r="B21" s="133"/>
      <c r="C21" s="76"/>
    </row>
    <row r="22" spans="1:13">
      <c r="A22" s="129">
        <v>7</v>
      </c>
      <c r="B22" s="133"/>
      <c r="C22" s="76"/>
    </row>
    <row r="23" spans="1:13">
      <c r="A23" s="129">
        <v>8</v>
      </c>
      <c r="B23" s="133"/>
      <c r="C23" s="76"/>
    </row>
    <row r="24" spans="1:13">
      <c r="A24" s="129">
        <v>9</v>
      </c>
      <c r="B24" s="133"/>
      <c r="C24" s="76"/>
    </row>
    <row r="25" spans="1:13">
      <c r="A25" s="129">
        <v>10</v>
      </c>
      <c r="B25" s="133"/>
      <c r="C25" s="76"/>
    </row>
    <row r="26" spans="1:13">
      <c r="A26" s="129">
        <v>11</v>
      </c>
      <c r="B26" s="133"/>
      <c r="C26" s="76"/>
    </row>
    <row r="27" spans="1:13">
      <c r="C27" s="155">
        <f>SUM(C15:C26)</f>
        <v>0</v>
      </c>
    </row>
  </sheetData>
  <mergeCells count="3">
    <mergeCell ref="E9:M10"/>
    <mergeCell ref="E8:M8"/>
    <mergeCell ref="E11:M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NOTE</vt:lpstr>
      <vt:lpstr>INCOME成長性</vt:lpstr>
      <vt:lpstr>工作表4</vt:lpstr>
      <vt:lpstr>BALANCE SHEET穩定性</vt:lpstr>
      <vt:lpstr>CASH FLOWS</vt:lpstr>
      <vt:lpstr>基本面分析評語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2022-05-27T10:48:21Z</dcterms:created>
  <dcterms:modified xsi:type="dcterms:W3CDTF">2022-06-15T16:39:28Z</dcterms:modified>
</cp:coreProperties>
</file>