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van/Dropbox/Code/"/>
    </mc:Choice>
  </mc:AlternateContent>
  <bookViews>
    <workbookView xWindow="1360" yWindow="1200" windowWidth="36740" windowHeight="12700" tabRatio="500"/>
  </bookViews>
  <sheets>
    <sheet name="IM formulas" sheetId="1" r:id="rId1"/>
    <sheet name="split_mig formula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J2" i="1"/>
  <c r="K2" i="1"/>
  <c r="N2" i="3"/>
  <c r="J2" i="3"/>
  <c r="M2" i="3"/>
  <c r="L2" i="3"/>
  <c r="K2" i="3"/>
  <c r="J3" i="3"/>
  <c r="K3" i="3"/>
  <c r="L3" i="3"/>
  <c r="M3" i="3"/>
  <c r="N3" i="3"/>
  <c r="J4" i="3"/>
  <c r="K4" i="3"/>
  <c r="L4" i="3"/>
  <c r="M4" i="3"/>
  <c r="N4" i="3"/>
  <c r="P2" i="1"/>
  <c r="O2" i="1"/>
  <c r="P5" i="1"/>
  <c r="O5" i="1"/>
  <c r="J5" i="1"/>
  <c r="N5" i="1"/>
  <c r="M5" i="1"/>
  <c r="L5" i="1"/>
  <c r="P4" i="1"/>
  <c r="O4" i="1"/>
  <c r="J4" i="1"/>
  <c r="N4" i="1"/>
  <c r="M4" i="1"/>
  <c r="L4" i="1"/>
  <c r="P3" i="1"/>
  <c r="O3" i="1"/>
  <c r="J3" i="1"/>
  <c r="N3" i="1"/>
  <c r="M3" i="1"/>
  <c r="L3" i="1"/>
  <c r="N2" i="1"/>
  <c r="M2" i="1"/>
  <c r="L2" i="1"/>
</calcChain>
</file>

<file path=xl/sharedStrings.xml><?xml version="1.0" encoding="utf-8"?>
<sst xmlns="http://schemas.openxmlformats.org/spreadsheetml/2006/main" count="38" uniqueCount="23">
  <si>
    <t>theta</t>
  </si>
  <si>
    <t>s</t>
  </si>
  <si>
    <t>nu1</t>
  </si>
  <si>
    <t>nu2</t>
  </si>
  <si>
    <t>T</t>
  </si>
  <si>
    <t>m12</t>
  </si>
  <si>
    <t>m21</t>
  </si>
  <si>
    <t>mu</t>
  </si>
  <si>
    <t>likelihood</t>
  </si>
  <si>
    <t>m</t>
  </si>
  <si>
    <t>neutral mutation rate</t>
  </si>
  <si>
    <t>L</t>
  </si>
  <si>
    <t>total number of sites</t>
  </si>
  <si>
    <t>g</t>
  </si>
  <si>
    <t>years per generation</t>
  </si>
  <si>
    <t>Nref = theta/(4*mu*L)</t>
  </si>
  <si>
    <t>N1 = nu1*Nref</t>
  </si>
  <si>
    <t>N2 = nu2*Nref</t>
  </si>
  <si>
    <t>t=2*Nref*T*G</t>
  </si>
  <si>
    <t>M12=(nu1*m12)/2</t>
  </si>
  <si>
    <t>M12=(nu2*m21)/2</t>
  </si>
  <si>
    <t>M=(nu1*m)/2</t>
  </si>
  <si>
    <t>S = s*Nref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</si>
</sst>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164" fontId="2" fillId="0" borderId="0" xfId="1" applyNumberFormat="1" applyFont="1"/>
    <xf numFmtId="0" fontId="2" fillId="0" borderId="0" xfId="0" applyFont="1"/>
    <xf numFmtId="2" fontId="0" fillId="0" borderId="0" xfId="0" applyNumberFormat="1"/>
    <xf numFmtId="164" fontId="0" fillId="0" borderId="0" xfId="1" applyNumberFormat="1" applyFont="1"/>
    <xf numFmtId="2" fontId="2" fillId="0" borderId="0" xfId="1" applyNumberFormat="1" applyFont="1"/>
  </cellXfs>
  <cellStyles count="1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zoomScale="120" zoomScaleNormal="120" zoomScalePageLayoutView="120" workbookViewId="0">
      <selection activeCell="O8" sqref="O8"/>
    </sheetView>
  </sheetViews>
  <sheetFormatPr baseColWidth="10" defaultRowHeight="16" x14ac:dyDescent="0.2"/>
  <cols>
    <col min="10" max="10" width="19.83203125" bestFit="1" customWidth="1"/>
    <col min="11" max="11" width="10.6640625" customWidth="1"/>
    <col min="12" max="13" width="13.1640625" bestFit="1" customWidth="1"/>
    <col min="14" max="14" width="14" bestFit="1" customWidth="1"/>
    <col min="15" max="16" width="16.83203125" bestFit="1" customWidth="1"/>
    <col min="17" max="17" width="16" customWidth="1"/>
  </cols>
  <sheetData>
    <row r="1" spans="1:2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s="2" t="s">
        <v>15</v>
      </c>
      <c r="K1" s="2" t="s">
        <v>22</v>
      </c>
      <c r="L1" s="2" t="s">
        <v>16</v>
      </c>
      <c r="M1" s="2" t="s">
        <v>17</v>
      </c>
      <c r="N1" s="3" t="s">
        <v>18</v>
      </c>
      <c r="O1" s="7" t="s">
        <v>19</v>
      </c>
      <c r="P1" s="7" t="s">
        <v>20</v>
      </c>
      <c r="Q1" s="7"/>
      <c r="R1" s="4" t="s">
        <v>7</v>
      </c>
      <c r="S1" s="1">
        <v>1.622E-9</v>
      </c>
      <c r="T1" t="s">
        <v>10</v>
      </c>
    </row>
    <row r="2" spans="1:20" x14ac:dyDescent="0.2">
      <c r="A2">
        <v>-1781.5454987206199</v>
      </c>
      <c r="B2">
        <v>10820.0329376176</v>
      </c>
      <c r="C2">
        <v>2.3965128392116901E-3</v>
      </c>
      <c r="D2">
        <v>1.0378532647108999E-2</v>
      </c>
      <c r="E2">
        <v>0.29501015688856502</v>
      </c>
      <c r="F2">
        <v>1.79758205917476E-3</v>
      </c>
      <c r="G2" s="1">
        <v>9.5891614093716206E-7</v>
      </c>
      <c r="H2" s="1">
        <v>6.5060081094729799E-5</v>
      </c>
      <c r="J2" s="1">
        <f t="shared" ref="J2:J5" si="0">B2/(4*$S$1*$S$2)</f>
        <v>401924.20516091527</v>
      </c>
      <c r="K2" s="6">
        <f>C2*J2</f>
        <v>963.21651805808688</v>
      </c>
      <c r="L2" s="1">
        <f t="shared" ref="L2:L5" si="1">D2*J2</f>
        <v>4171.3834849258947</v>
      </c>
      <c r="M2" s="1">
        <f t="shared" ref="M2:M5" si="2">E2*J2</f>
        <v>118571.72282183341</v>
      </c>
      <c r="N2" s="6">
        <f t="shared" ref="N2:N5" si="3">2*J2*F2*$S$3</f>
        <v>1444.9834806906736</v>
      </c>
      <c r="O2" s="5">
        <f>G2*D2/2</f>
        <v>4.9760712372780554E-9</v>
      </c>
      <c r="P2" s="5">
        <f>E2*H2/2</f>
        <v>9.5966923654695011E-6</v>
      </c>
      <c r="Q2" s="5"/>
      <c r="R2" s="4" t="s">
        <v>11</v>
      </c>
      <c r="S2" s="1">
        <v>4149288</v>
      </c>
      <c r="T2" t="s">
        <v>12</v>
      </c>
    </row>
    <row r="3" spans="1:20" x14ac:dyDescent="0.2">
      <c r="A3">
        <v>-1783.1917136888201</v>
      </c>
      <c r="B3">
        <v>10807.572283818299</v>
      </c>
      <c r="C3">
        <v>1.63284462718454E-3</v>
      </c>
      <c r="D3">
        <v>1.24525121453723E-2</v>
      </c>
      <c r="E3">
        <v>0.27468775499709802</v>
      </c>
      <c r="F3">
        <v>1.4690093043646E-3</v>
      </c>
      <c r="G3" s="1">
        <v>1.56025873013514E-6</v>
      </c>
      <c r="H3" s="1">
        <v>1.62332998513735E-5</v>
      </c>
      <c r="J3" s="1">
        <f t="shared" si="0"/>
        <v>401461.33795866696</v>
      </c>
      <c r="K3" s="6">
        <f t="shared" ref="K3:K5" si="4">C3*J3</f>
        <v>655.52398870812624</v>
      </c>
      <c r="L3" s="1">
        <f t="shared" si="1"/>
        <v>4999.2021868277143</v>
      </c>
      <c r="M3" s="1">
        <f t="shared" si="2"/>
        <v>110276.51364199747</v>
      </c>
      <c r="N3" s="6">
        <f t="shared" si="3"/>
        <v>1179.500881607886</v>
      </c>
      <c r="O3" s="5">
        <f t="shared" ref="O3:O5" si="5">G3*D3/2</f>
        <v>9.7145703934654965E-9</v>
      </c>
      <c r="P3" s="5">
        <f t="shared" ref="P3:P5" si="6">E3*H3/2</f>
        <v>2.2295443461842556E-6</v>
      </c>
      <c r="Q3" s="5"/>
      <c r="R3" s="4" t="s">
        <v>13</v>
      </c>
      <c r="S3">
        <v>1</v>
      </c>
      <c r="T3" t="s">
        <v>14</v>
      </c>
    </row>
    <row r="4" spans="1:20" x14ac:dyDescent="0.2">
      <c r="A4">
        <v>-1790.8873433715701</v>
      </c>
      <c r="B4">
        <v>10838.665270339499</v>
      </c>
      <c r="C4">
        <v>3.2814953387955998E-3</v>
      </c>
      <c r="D4">
        <v>1.1231347723053099E-2</v>
      </c>
      <c r="E4">
        <v>0.21979318504622999</v>
      </c>
      <c r="F4">
        <v>2.27320373290596E-3</v>
      </c>
      <c r="G4" s="1">
        <v>8.8687831393725702E-7</v>
      </c>
      <c r="H4">
        <v>1.2721340712947999E-4</v>
      </c>
      <c r="J4" s="1">
        <f t="shared" si="0"/>
        <v>402616.32740885287</v>
      </c>
      <c r="K4" s="6">
        <f t="shared" si="4"/>
        <v>1321.1836017151538</v>
      </c>
      <c r="L4" s="1">
        <f t="shared" si="1"/>
        <v>4521.9239721074209</v>
      </c>
      <c r="M4" s="1">
        <f t="shared" si="2"/>
        <v>88492.324952807525</v>
      </c>
      <c r="N4" s="6">
        <f t="shared" si="3"/>
        <v>1830.457876789385</v>
      </c>
      <c r="O4" s="5">
        <f t="shared" si="5"/>
        <v>4.980419365932192E-9</v>
      </c>
      <c r="P4" s="5">
        <f t="shared" si="6"/>
        <v>1.3980319966785596E-5</v>
      </c>
      <c r="Q4" s="5"/>
    </row>
    <row r="5" spans="1:20" x14ac:dyDescent="0.2">
      <c r="A5">
        <v>-2010.4207756641599</v>
      </c>
      <c r="B5">
        <v>10703.961535451899</v>
      </c>
      <c r="C5">
        <v>4.6548278483308303E-3</v>
      </c>
      <c r="D5">
        <v>1.07909814259778E-2</v>
      </c>
      <c r="E5">
        <v>0.41256740605548398</v>
      </c>
      <c r="F5">
        <v>2.26608129355118E-3</v>
      </c>
      <c r="G5" s="1">
        <v>1.47331279684201E-6</v>
      </c>
      <c r="H5" s="1">
        <v>2.88544594305575E-5</v>
      </c>
      <c r="J5" s="1">
        <f t="shared" si="0"/>
        <v>397612.58186675969</v>
      </c>
      <c r="K5" s="6">
        <f t="shared" si="4"/>
        <v>1850.8181189201152</v>
      </c>
      <c r="L5" s="1">
        <f t="shared" si="1"/>
        <v>4290.6299856592814</v>
      </c>
      <c r="M5" s="1">
        <f t="shared" si="2"/>
        <v>164041.99151579282</v>
      </c>
      <c r="N5" s="6">
        <f t="shared" si="3"/>
        <v>1802.0448676977026</v>
      </c>
      <c r="O5" s="5">
        <f t="shared" si="5"/>
        <v>7.9492455126887664E-9</v>
      </c>
      <c r="P5" s="5">
        <f t="shared" si="6"/>
        <v>5.9522047401991529E-6</v>
      </c>
      <c r="Q5" s="5"/>
      <c r="S5" s="1">
        <v>4149288</v>
      </c>
    </row>
    <row r="6" spans="1:20" x14ac:dyDescent="0.2">
      <c r="J6" s="1"/>
      <c r="K6" s="1"/>
      <c r="L6" s="1"/>
      <c r="M6" s="1"/>
      <c r="N6" s="6"/>
      <c r="O6" s="5"/>
      <c r="P6" s="5"/>
      <c r="Q6" s="5"/>
      <c r="S6" s="1">
        <v>6000000</v>
      </c>
    </row>
    <row r="7" spans="1:20" x14ac:dyDescent="0.2">
      <c r="G7" s="1"/>
      <c r="H7" s="1"/>
      <c r="J7" s="1"/>
      <c r="K7" s="1"/>
      <c r="L7" s="1"/>
      <c r="M7" s="1"/>
      <c r="N7" s="6"/>
      <c r="O7" s="5"/>
      <c r="P7" s="5"/>
      <c r="Q7" s="5"/>
    </row>
    <row r="8" spans="1:20" x14ac:dyDescent="0.2">
      <c r="G8" s="1"/>
      <c r="H8" s="1"/>
      <c r="J8" s="1"/>
      <c r="K8" s="1"/>
      <c r="L8" s="1"/>
      <c r="M8" s="1"/>
      <c r="N8" s="6"/>
      <c r="O8" s="5"/>
      <c r="P8" s="5"/>
      <c r="Q8" s="5"/>
    </row>
    <row r="9" spans="1:20" x14ac:dyDescent="0.2">
      <c r="J9" s="1"/>
      <c r="K9" s="1"/>
      <c r="L9" s="1"/>
      <c r="M9" s="1"/>
      <c r="N9" s="6"/>
      <c r="O9" s="5"/>
      <c r="P9" s="5"/>
      <c r="Q9" s="5"/>
    </row>
    <row r="10" spans="1:20" x14ac:dyDescent="0.2">
      <c r="J10" s="1"/>
      <c r="K10" s="1"/>
      <c r="L10" s="1"/>
      <c r="M10" s="1"/>
      <c r="N10" s="6"/>
      <c r="O10" s="5"/>
      <c r="P10" s="5"/>
      <c r="Q10" s="5"/>
    </row>
    <row r="11" spans="1:20" x14ac:dyDescent="0.2">
      <c r="J11" s="1"/>
      <c r="K11" s="1"/>
      <c r="L11" s="1"/>
      <c r="M11" s="1"/>
      <c r="N11" s="6"/>
      <c r="O11" s="5"/>
      <c r="P11" s="5"/>
      <c r="Q11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zoomScale="125" zoomScaleNormal="125" zoomScalePageLayoutView="125" workbookViewId="0">
      <selection activeCell="L12" sqref="L12"/>
    </sheetView>
  </sheetViews>
  <sheetFormatPr baseColWidth="10" defaultRowHeight="16" x14ac:dyDescent="0.2"/>
  <cols>
    <col min="10" max="10" width="19.83203125" bestFit="1" customWidth="1"/>
    <col min="11" max="12" width="13.1640625" bestFit="1" customWidth="1"/>
    <col min="13" max="13" width="14" bestFit="1" customWidth="1"/>
    <col min="14" max="14" width="12.6640625" bestFit="1" customWidth="1"/>
  </cols>
  <sheetData>
    <row r="1" spans="1:19" x14ac:dyDescent="0.2">
      <c r="A1" t="s">
        <v>8</v>
      </c>
      <c r="B1" t="s">
        <v>0</v>
      </c>
      <c r="C1" t="s">
        <v>2</v>
      </c>
      <c r="D1" t="s">
        <v>3</v>
      </c>
      <c r="E1" t="s">
        <v>4</v>
      </c>
      <c r="F1" t="s">
        <v>9</v>
      </c>
      <c r="J1" s="2" t="s">
        <v>15</v>
      </c>
      <c r="K1" s="2" t="s">
        <v>16</v>
      </c>
      <c r="L1" s="2" t="s">
        <v>17</v>
      </c>
      <c r="M1" s="3" t="s">
        <v>18</v>
      </c>
      <c r="N1" s="7" t="s">
        <v>21</v>
      </c>
      <c r="O1" s="7"/>
      <c r="Q1" s="4" t="s">
        <v>7</v>
      </c>
      <c r="R1" s="1">
        <v>1.622E-9</v>
      </c>
      <c r="S1" t="s">
        <v>10</v>
      </c>
    </row>
    <row r="2" spans="1:19" x14ac:dyDescent="0.2">
      <c r="A2">
        <v>-1668.3531132206599</v>
      </c>
      <c r="B2">
        <v>10825.239768199801</v>
      </c>
      <c r="C2">
        <v>3.6451489231285397E-2</v>
      </c>
      <c r="D2">
        <v>0.99853998254917997</v>
      </c>
      <c r="E2">
        <v>1.9814201855048601E-2</v>
      </c>
      <c r="F2">
        <v>8.2793973656970596</v>
      </c>
      <c r="G2" s="1"/>
      <c r="H2" s="1"/>
      <c r="J2" s="1">
        <f>B2/(4*$R$1*$R$2)</f>
        <v>402117.61965930212</v>
      </c>
      <c r="K2" s="1">
        <f>C2*J2</f>
        <v>14657.786082721168</v>
      </c>
      <c r="L2" s="1">
        <f>D2*J2</f>
        <v>401530.52091731731</v>
      </c>
      <c r="M2" s="6">
        <f>2*J2*E2*$R$3</f>
        <v>15935.279370802144</v>
      </c>
      <c r="N2" s="5">
        <f>F2*D2/2</f>
        <v>4.1336546505304339</v>
      </c>
      <c r="O2" s="1"/>
      <c r="Q2" s="4" t="s">
        <v>11</v>
      </c>
      <c r="R2" s="1">
        <v>4149288</v>
      </c>
      <c r="S2" t="s">
        <v>12</v>
      </c>
    </row>
    <row r="3" spans="1:19" x14ac:dyDescent="0.2">
      <c r="A3">
        <v>-1670.67556563281</v>
      </c>
      <c r="B3">
        <v>10890.839180704699</v>
      </c>
      <c r="C3">
        <v>2.73571275797839E-2</v>
      </c>
      <c r="D3">
        <v>0.70827223219319702</v>
      </c>
      <c r="E3">
        <v>1.3393480697851101E-2</v>
      </c>
      <c r="F3">
        <v>8.4313393639378802</v>
      </c>
      <c r="G3" s="1"/>
      <c r="H3" s="1"/>
      <c r="J3" s="1">
        <f t="shared" ref="J3:J4" si="0">B3/(4*$R$1*$R$2)</f>
        <v>404554.39521091699</v>
      </c>
      <c r="K3" s="1">
        <f t="shared" ref="K3:K4" si="1">C3*J3</f>
        <v>11067.446202747373</v>
      </c>
      <c r="L3" s="1">
        <f t="shared" ref="L3:L4" si="2">D3*J3</f>
        <v>286534.64453960501</v>
      </c>
      <c r="M3" s="6">
        <f t="shared" ref="M3:M4" si="3">2*J3*E3*$R$3</f>
        <v>10836.782966976485</v>
      </c>
      <c r="N3" s="5">
        <f t="shared" ref="N3:N4" si="4">F3*D3/2</f>
        <v>2.9858417758373261</v>
      </c>
      <c r="O3" s="1"/>
      <c r="Q3" s="4" t="s">
        <v>13</v>
      </c>
      <c r="R3">
        <v>1</v>
      </c>
      <c r="S3" t="s">
        <v>14</v>
      </c>
    </row>
    <row r="4" spans="1:19" x14ac:dyDescent="0.2">
      <c r="A4">
        <v>-1717.62362508449</v>
      </c>
      <c r="B4">
        <v>10947.1949781392</v>
      </c>
      <c r="C4">
        <v>2.46367195387612E-2</v>
      </c>
      <c r="D4">
        <v>0.55819290215252404</v>
      </c>
      <c r="E4">
        <v>1.19853516767463E-2</v>
      </c>
      <c r="F4">
        <v>7.3113508299007099</v>
      </c>
      <c r="G4" s="1"/>
      <c r="J4" s="1">
        <f t="shared" si="0"/>
        <v>406647.80465067225</v>
      </c>
      <c r="K4" s="1">
        <f t="shared" si="1"/>
        <v>10018.467914231565</v>
      </c>
      <c r="L4" s="1">
        <f t="shared" si="2"/>
        <v>226987.9182319114</v>
      </c>
      <c r="M4" s="6">
        <f t="shared" si="3"/>
        <v>9747.6338946302731</v>
      </c>
      <c r="N4" s="5">
        <f t="shared" si="4"/>
        <v>2.0405720691987712</v>
      </c>
      <c r="O4" s="1"/>
    </row>
    <row r="5" spans="1:19" x14ac:dyDescent="0.2">
      <c r="R5" s="1">
        <v>4149288</v>
      </c>
    </row>
    <row r="6" spans="1:19" x14ac:dyDescent="0.2">
      <c r="R6" s="1">
        <v>6000000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 formulas</vt:lpstr>
      <vt:lpstr>split_mig formulas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2016-08-04T15:46:10Z</dcterms:created>
  <dcterms:modified xsi:type="dcterms:W3CDTF">2016-09-03T08:45:29Z</dcterms:modified>
</cp:coreProperties>
</file>