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320" windowHeight="9975" firstSheet="3" activeTab="3"/>
  </bookViews>
  <sheets>
    <sheet name="Sheet1" sheetId="1" state="hidden" r:id="rId1"/>
    <sheet name="Sheet4" sheetId="6" state="hidden" r:id="rId2"/>
    <sheet name="Sheet3" sheetId="7" state="hidden" r:id="rId3"/>
    <sheet name="Sheet6" sheetId="10" r:id="rId4"/>
    <sheet name="Sheet7" sheetId="11" r:id="rId5"/>
  </sheets>
  <calcPr calcId="124519"/>
</workbook>
</file>

<file path=xl/calcChain.xml><?xml version="1.0" encoding="utf-8"?>
<calcChain xmlns="http://schemas.openxmlformats.org/spreadsheetml/2006/main">
  <c r="F10" i="10"/>
  <c r="J5"/>
  <c r="D96" i="11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E96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E47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E14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E56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E80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E92"/>
  <c r="G62" i="10"/>
  <c r="G63"/>
  <c r="G64"/>
  <c r="G65"/>
  <c r="G66"/>
  <c r="G67"/>
  <c r="X67" s="1"/>
  <c r="G68"/>
  <c r="G69"/>
  <c r="G70"/>
  <c r="G71"/>
  <c r="G72"/>
  <c r="G73"/>
  <c r="G74"/>
  <c r="G75"/>
  <c r="G76"/>
  <c r="G77"/>
  <c r="G78"/>
  <c r="G79"/>
  <c r="G80"/>
  <c r="G81"/>
  <c r="G82"/>
  <c r="G83"/>
  <c r="X83" s="1"/>
  <c r="G84"/>
  <c r="G85"/>
  <c r="G86"/>
  <c r="G87"/>
  <c r="G88"/>
  <c r="G61"/>
  <c r="G57"/>
  <c r="G58"/>
  <c r="G59"/>
  <c r="G56"/>
  <c r="G54"/>
  <c r="G53"/>
  <c r="G49"/>
  <c r="G50"/>
  <c r="G51"/>
  <c r="G48"/>
  <c r="G46"/>
  <c r="G45"/>
  <c r="G37"/>
  <c r="G38"/>
  <c r="G39"/>
  <c r="X39" s="1"/>
  <c r="G40"/>
  <c r="G41"/>
  <c r="G42"/>
  <c r="G43"/>
  <c r="G3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5"/>
  <c r="T89"/>
  <c r="Q89"/>
  <c r="V88"/>
  <c r="L88"/>
  <c r="M88" s="1"/>
  <c r="K88"/>
  <c r="F88"/>
  <c r="T88" s="1"/>
  <c r="U88" s="1"/>
  <c r="V87"/>
  <c r="T87"/>
  <c r="U87" s="1"/>
  <c r="M87"/>
  <c r="P87" s="1"/>
  <c r="Q87" s="1"/>
  <c r="R87" s="1"/>
  <c r="L87"/>
  <c r="K87"/>
  <c r="X87"/>
  <c r="F87"/>
  <c r="V86"/>
  <c r="T86"/>
  <c r="U86" s="1"/>
  <c r="L86"/>
  <c r="K86"/>
  <c r="M86" s="1"/>
  <c r="F86"/>
  <c r="V85"/>
  <c r="T85"/>
  <c r="U85" s="1"/>
  <c r="M85"/>
  <c r="P85" s="1"/>
  <c r="Q85" s="1"/>
  <c r="R85" s="1"/>
  <c r="L85"/>
  <c r="K85"/>
  <c r="F85"/>
  <c r="V84"/>
  <c r="T84"/>
  <c r="U84" s="1"/>
  <c r="L84"/>
  <c r="K84"/>
  <c r="M84" s="1"/>
  <c r="F84"/>
  <c r="V83"/>
  <c r="T83"/>
  <c r="U83" s="1"/>
  <c r="M83"/>
  <c r="P83" s="1"/>
  <c r="Q83" s="1"/>
  <c r="R83" s="1"/>
  <c r="L83"/>
  <c r="K83"/>
  <c r="F83"/>
  <c r="V82"/>
  <c r="T82"/>
  <c r="U82" s="1"/>
  <c r="L82"/>
  <c r="K82"/>
  <c r="M82" s="1"/>
  <c r="F82"/>
  <c r="V81"/>
  <c r="T81"/>
  <c r="U81" s="1"/>
  <c r="M81"/>
  <c r="P81" s="1"/>
  <c r="Q81" s="1"/>
  <c r="R81" s="1"/>
  <c r="L81"/>
  <c r="K81"/>
  <c r="F81"/>
  <c r="V80"/>
  <c r="T80"/>
  <c r="U80" s="1"/>
  <c r="L80"/>
  <c r="K80"/>
  <c r="M80" s="1"/>
  <c r="F80"/>
  <c r="V79"/>
  <c r="T79"/>
  <c r="U79" s="1"/>
  <c r="M79"/>
  <c r="P79" s="1"/>
  <c r="Q79" s="1"/>
  <c r="R79" s="1"/>
  <c r="L79"/>
  <c r="K79"/>
  <c r="X79"/>
  <c r="F79"/>
  <c r="V78"/>
  <c r="T78"/>
  <c r="U78" s="1"/>
  <c r="L78"/>
  <c r="K78"/>
  <c r="M78" s="1"/>
  <c r="F78"/>
  <c r="V77"/>
  <c r="T77"/>
  <c r="U77" s="1"/>
  <c r="M77"/>
  <c r="P77" s="1"/>
  <c r="Q77" s="1"/>
  <c r="R77" s="1"/>
  <c r="L77"/>
  <c r="K77"/>
  <c r="F77"/>
  <c r="V76"/>
  <c r="T76"/>
  <c r="U76" s="1"/>
  <c r="L76"/>
  <c r="K76"/>
  <c r="M76" s="1"/>
  <c r="F76"/>
  <c r="V75"/>
  <c r="T75"/>
  <c r="U75" s="1"/>
  <c r="M75"/>
  <c r="P75" s="1"/>
  <c r="Q75" s="1"/>
  <c r="R75" s="1"/>
  <c r="L75"/>
  <c r="K75"/>
  <c r="X75"/>
  <c r="F75"/>
  <c r="V74"/>
  <c r="T74"/>
  <c r="U74" s="1"/>
  <c r="L74"/>
  <c r="K74"/>
  <c r="M74" s="1"/>
  <c r="F74"/>
  <c r="V73"/>
  <c r="T73"/>
  <c r="U73" s="1"/>
  <c r="M73"/>
  <c r="P73" s="1"/>
  <c r="Q73" s="1"/>
  <c r="R73" s="1"/>
  <c r="L73"/>
  <c r="K73"/>
  <c r="F73"/>
  <c r="V72"/>
  <c r="T72"/>
  <c r="U72" s="1"/>
  <c r="L72"/>
  <c r="K72"/>
  <c r="M72" s="1"/>
  <c r="F72"/>
  <c r="V71"/>
  <c r="T71"/>
  <c r="U71" s="1"/>
  <c r="M71"/>
  <c r="P71" s="1"/>
  <c r="Q71" s="1"/>
  <c r="R71" s="1"/>
  <c r="L71"/>
  <c r="K71"/>
  <c r="X71"/>
  <c r="F71"/>
  <c r="V70"/>
  <c r="T70"/>
  <c r="U70" s="1"/>
  <c r="L70"/>
  <c r="K70"/>
  <c r="M70" s="1"/>
  <c r="F70"/>
  <c r="V69"/>
  <c r="T69"/>
  <c r="U69" s="1"/>
  <c r="M69"/>
  <c r="P69" s="1"/>
  <c r="Q69" s="1"/>
  <c r="R69" s="1"/>
  <c r="L69"/>
  <c r="K69"/>
  <c r="F69"/>
  <c r="V68"/>
  <c r="T68"/>
  <c r="U68" s="1"/>
  <c r="L68"/>
  <c r="K68"/>
  <c r="M68" s="1"/>
  <c r="F68"/>
  <c r="V67"/>
  <c r="T67"/>
  <c r="U67" s="1"/>
  <c r="M67"/>
  <c r="P67" s="1"/>
  <c r="Q67" s="1"/>
  <c r="R67" s="1"/>
  <c r="L67"/>
  <c r="K67"/>
  <c r="F67"/>
  <c r="V66"/>
  <c r="T66"/>
  <c r="U66" s="1"/>
  <c r="L66"/>
  <c r="K66"/>
  <c r="M66" s="1"/>
  <c r="F66"/>
  <c r="V65"/>
  <c r="T65"/>
  <c r="U65" s="1"/>
  <c r="M65"/>
  <c r="P65" s="1"/>
  <c r="Q65" s="1"/>
  <c r="R65" s="1"/>
  <c r="L65"/>
  <c r="K65"/>
  <c r="F65"/>
  <c r="V64"/>
  <c r="T64"/>
  <c r="U64" s="1"/>
  <c r="L64"/>
  <c r="K64"/>
  <c r="M64" s="1"/>
  <c r="F64"/>
  <c r="A64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V63"/>
  <c r="T63"/>
  <c r="U63" s="1"/>
  <c r="M63"/>
  <c r="P63" s="1"/>
  <c r="Q63" s="1"/>
  <c r="R63" s="1"/>
  <c r="L63"/>
  <c r="K63"/>
  <c r="F63"/>
  <c r="A63"/>
  <c r="V62"/>
  <c r="T62"/>
  <c r="U62" s="1"/>
  <c r="L62"/>
  <c r="K62"/>
  <c r="M62" s="1"/>
  <c r="F62"/>
  <c r="V61"/>
  <c r="L61"/>
  <c r="M61" s="1"/>
  <c r="K61"/>
  <c r="F61"/>
  <c r="T61" s="1"/>
  <c r="U61" s="1"/>
  <c r="V59"/>
  <c r="T59"/>
  <c r="U59" s="1"/>
  <c r="M59"/>
  <c r="P59" s="1"/>
  <c r="Q59" s="1"/>
  <c r="R59" s="1"/>
  <c r="L59"/>
  <c r="K59"/>
  <c r="F59"/>
  <c r="V58"/>
  <c r="T58"/>
  <c r="U58" s="1"/>
  <c r="L58"/>
  <c r="K58"/>
  <c r="M58" s="1"/>
  <c r="F58"/>
  <c r="V57"/>
  <c r="T57"/>
  <c r="U57" s="1"/>
  <c r="M57"/>
  <c r="P57" s="1"/>
  <c r="Q57" s="1"/>
  <c r="R57" s="1"/>
  <c r="L57"/>
  <c r="K57"/>
  <c r="X57"/>
  <c r="F57"/>
  <c r="V56"/>
  <c r="T56"/>
  <c r="U56" s="1"/>
  <c r="L56"/>
  <c r="K56"/>
  <c r="M56" s="1"/>
  <c r="F56"/>
  <c r="A56"/>
  <c r="A57" s="1"/>
  <c r="A58" s="1"/>
  <c r="A59" s="1"/>
  <c r="R55"/>
  <c r="Q55"/>
  <c r="G55"/>
  <c r="F55"/>
  <c r="T55" s="1"/>
  <c r="V54"/>
  <c r="L54"/>
  <c r="M54" s="1"/>
  <c r="K54"/>
  <c r="F54"/>
  <c r="T54" s="1"/>
  <c r="U54" s="1"/>
  <c r="Q53"/>
  <c r="F53"/>
  <c r="T53" s="1"/>
  <c r="U53" s="1"/>
  <c r="R52"/>
  <c r="Q52"/>
  <c r="G52"/>
  <c r="F52"/>
  <c r="T52" s="1"/>
  <c r="V51"/>
  <c r="L51"/>
  <c r="M51" s="1"/>
  <c r="K51"/>
  <c r="F51"/>
  <c r="T51" s="1"/>
  <c r="U51" s="1"/>
  <c r="A51"/>
  <c r="V50"/>
  <c r="L50"/>
  <c r="M50" s="1"/>
  <c r="K50"/>
  <c r="F50"/>
  <c r="T50" s="1"/>
  <c r="U50" s="1"/>
  <c r="Q49"/>
  <c r="F49"/>
  <c r="V48"/>
  <c r="T48"/>
  <c r="U48" s="1"/>
  <c r="L48"/>
  <c r="K48"/>
  <c r="M48" s="1"/>
  <c r="F48"/>
  <c r="A48"/>
  <c r="R47"/>
  <c r="Q47"/>
  <c r="G47"/>
  <c r="F47"/>
  <c r="T47" s="1"/>
  <c r="V46"/>
  <c r="L46"/>
  <c r="M46" s="1"/>
  <c r="K46"/>
  <c r="F46"/>
  <c r="T46" s="1"/>
  <c r="U46" s="1"/>
  <c r="Q45"/>
  <c r="F45"/>
  <c r="T45" s="1"/>
  <c r="U45" s="1"/>
  <c r="R44"/>
  <c r="Q44"/>
  <c r="G44"/>
  <c r="F44"/>
  <c r="T44" s="1"/>
  <c r="V43"/>
  <c r="L43"/>
  <c r="M43" s="1"/>
  <c r="K43"/>
  <c r="F43"/>
  <c r="T43" s="1"/>
  <c r="U43" s="1"/>
  <c r="Q42"/>
  <c r="F42"/>
  <c r="T42" s="1"/>
  <c r="U42" s="1"/>
  <c r="V41"/>
  <c r="T41"/>
  <c r="U41" s="1"/>
  <c r="M41"/>
  <c r="P41" s="1"/>
  <c r="Q41" s="1"/>
  <c r="R41" s="1"/>
  <c r="L41"/>
  <c r="K41"/>
  <c r="X41"/>
  <c r="F41"/>
  <c r="V40"/>
  <c r="T40"/>
  <c r="U40" s="1"/>
  <c r="L40"/>
  <c r="K40"/>
  <c r="M40" s="1"/>
  <c r="F40"/>
  <c r="A40"/>
  <c r="A41" s="1"/>
  <c r="V39"/>
  <c r="T39"/>
  <c r="U39" s="1"/>
  <c r="M39"/>
  <c r="P39" s="1"/>
  <c r="Q39" s="1"/>
  <c r="R39" s="1"/>
  <c r="L39"/>
  <c r="K39"/>
  <c r="F39"/>
  <c r="T38"/>
  <c r="U38" s="1"/>
  <c r="Q38"/>
  <c r="F38"/>
  <c r="V37"/>
  <c r="L37"/>
  <c r="M37" s="1"/>
  <c r="K37"/>
  <c r="H37"/>
  <c r="F37"/>
  <c r="T37" s="1"/>
  <c r="U37" s="1"/>
  <c r="V36"/>
  <c r="Q36"/>
  <c r="F36"/>
  <c r="T36" s="1"/>
  <c r="U36" s="1"/>
  <c r="Q35"/>
  <c r="R35" s="1"/>
  <c r="V34"/>
  <c r="T34"/>
  <c r="U34" s="1"/>
  <c r="L34"/>
  <c r="K34"/>
  <c r="M34" s="1"/>
  <c r="F34"/>
  <c r="V33"/>
  <c r="L33"/>
  <c r="M33" s="1"/>
  <c r="K33"/>
  <c r="F33"/>
  <c r="T33" s="1"/>
  <c r="U33" s="1"/>
  <c r="A33"/>
  <c r="V32"/>
  <c r="L32"/>
  <c r="M32" s="1"/>
  <c r="K32"/>
  <c r="F32"/>
  <c r="T32" s="1"/>
  <c r="U32" s="1"/>
  <c r="A32"/>
  <c r="V31"/>
  <c r="L31"/>
  <c r="L3" s="1"/>
  <c r="K31"/>
  <c r="F31"/>
  <c r="T31" s="1"/>
  <c r="U31" s="1"/>
  <c r="Q30"/>
  <c r="F30"/>
  <c r="V29"/>
  <c r="T29"/>
  <c r="U29" s="1"/>
  <c r="L29"/>
  <c r="K29"/>
  <c r="M29" s="1"/>
  <c r="F29"/>
  <c r="V28"/>
  <c r="T28"/>
  <c r="U28" s="1"/>
  <c r="M28"/>
  <c r="P28" s="1"/>
  <c r="Q28" s="1"/>
  <c r="R28" s="1"/>
  <c r="L28"/>
  <c r="K28"/>
  <c r="F28"/>
  <c r="V27"/>
  <c r="T27"/>
  <c r="U27" s="1"/>
  <c r="L27"/>
  <c r="K27"/>
  <c r="M27" s="1"/>
  <c r="F27"/>
  <c r="V26"/>
  <c r="T26"/>
  <c r="U26" s="1"/>
  <c r="M26"/>
  <c r="P26" s="1"/>
  <c r="Q26" s="1"/>
  <c r="R26" s="1"/>
  <c r="L26"/>
  <c r="K26"/>
  <c r="X26"/>
  <c r="F26"/>
  <c r="V25"/>
  <c r="T25"/>
  <c r="U25" s="1"/>
  <c r="L25"/>
  <c r="K25"/>
  <c r="M25" s="1"/>
  <c r="F25"/>
  <c r="V24"/>
  <c r="T24"/>
  <c r="U24" s="1"/>
  <c r="M24"/>
  <c r="P24" s="1"/>
  <c r="Q24" s="1"/>
  <c r="R24" s="1"/>
  <c r="L24"/>
  <c r="K24"/>
  <c r="F24"/>
  <c r="V23"/>
  <c r="T23"/>
  <c r="U23" s="1"/>
  <c r="L23"/>
  <c r="K23"/>
  <c r="M23" s="1"/>
  <c r="F23"/>
  <c r="V22"/>
  <c r="T22"/>
  <c r="U22" s="1"/>
  <c r="M22"/>
  <c r="P22" s="1"/>
  <c r="Q22" s="1"/>
  <c r="R22" s="1"/>
  <c r="L22"/>
  <c r="K22"/>
  <c r="X22"/>
  <c r="F22"/>
  <c r="V21"/>
  <c r="T21"/>
  <c r="U21" s="1"/>
  <c r="L21"/>
  <c r="K21"/>
  <c r="M21" s="1"/>
  <c r="F21"/>
  <c r="V20"/>
  <c r="T20"/>
  <c r="U20" s="1"/>
  <c r="M20"/>
  <c r="P20" s="1"/>
  <c r="Q20" s="1"/>
  <c r="R20" s="1"/>
  <c r="L20"/>
  <c r="K20"/>
  <c r="F20"/>
  <c r="V19"/>
  <c r="T19"/>
  <c r="U19" s="1"/>
  <c r="L19"/>
  <c r="K19"/>
  <c r="M19" s="1"/>
  <c r="F19"/>
  <c r="V18"/>
  <c r="T18"/>
  <c r="U18" s="1"/>
  <c r="M18"/>
  <c r="P18" s="1"/>
  <c r="Q18" s="1"/>
  <c r="R18" s="1"/>
  <c r="L18"/>
  <c r="K18"/>
  <c r="X18"/>
  <c r="F18"/>
  <c r="V17"/>
  <c r="T17"/>
  <c r="U17" s="1"/>
  <c r="L17"/>
  <c r="K17"/>
  <c r="M17" s="1"/>
  <c r="F17"/>
  <c r="V16"/>
  <c r="T16"/>
  <c r="U16" s="1"/>
  <c r="M16"/>
  <c r="P16" s="1"/>
  <c r="Q16" s="1"/>
  <c r="R16" s="1"/>
  <c r="L16"/>
  <c r="K16"/>
  <c r="F16"/>
  <c r="V15"/>
  <c r="T15"/>
  <c r="U15" s="1"/>
  <c r="L15"/>
  <c r="K15"/>
  <c r="M15" s="1"/>
  <c r="F15"/>
  <c r="V14"/>
  <c r="T14"/>
  <c r="U14" s="1"/>
  <c r="M14"/>
  <c r="P14" s="1"/>
  <c r="Q14" s="1"/>
  <c r="R14" s="1"/>
  <c r="L14"/>
  <c r="K14"/>
  <c r="X14"/>
  <c r="F14"/>
  <c r="V13"/>
  <c r="T13"/>
  <c r="U13" s="1"/>
  <c r="L13"/>
  <c r="K13"/>
  <c r="M13" s="1"/>
  <c r="F13"/>
  <c r="V12"/>
  <c r="T12"/>
  <c r="U12" s="1"/>
  <c r="M12"/>
  <c r="P12" s="1"/>
  <c r="Q12" s="1"/>
  <c r="R12" s="1"/>
  <c r="L12"/>
  <c r="K12"/>
  <c r="F12"/>
  <c r="V11"/>
  <c r="T11"/>
  <c r="U11" s="1"/>
  <c r="L11"/>
  <c r="K11"/>
  <c r="M11" s="1"/>
  <c r="F11"/>
  <c r="V10"/>
  <c r="T10"/>
  <c r="U10" s="1"/>
  <c r="M10"/>
  <c r="P10" s="1"/>
  <c r="Q10" s="1"/>
  <c r="R10" s="1"/>
  <c r="L10"/>
  <c r="K10"/>
  <c r="V9"/>
  <c r="T9"/>
  <c r="U9" s="1"/>
  <c r="L9"/>
  <c r="K9"/>
  <c r="M9" s="1"/>
  <c r="F9"/>
  <c r="V8"/>
  <c r="T8"/>
  <c r="U8" s="1"/>
  <c r="M8"/>
  <c r="P8" s="1"/>
  <c r="Q8" s="1"/>
  <c r="R8" s="1"/>
  <c r="L8"/>
  <c r="K8"/>
  <c r="F8"/>
  <c r="V7"/>
  <c r="T7"/>
  <c r="U7" s="1"/>
  <c r="L7"/>
  <c r="K7"/>
  <c r="M7" s="1"/>
  <c r="F7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V6"/>
  <c r="T6"/>
  <c r="U6" s="1"/>
  <c r="M6"/>
  <c r="P6" s="1"/>
  <c r="Q6" s="1"/>
  <c r="R6" s="1"/>
  <c r="L6"/>
  <c r="K6"/>
  <c r="F6"/>
  <c r="A6"/>
  <c r="V5"/>
  <c r="V3" s="1"/>
  <c r="T5"/>
  <c r="U5" s="1"/>
  <c r="L5"/>
  <c r="K5"/>
  <c r="M5" s="1"/>
  <c r="F5"/>
  <c r="W3"/>
  <c r="O3"/>
  <c r="N3"/>
  <c r="I3"/>
  <c r="H3"/>
  <c r="F3"/>
  <c r="E3"/>
  <c r="P5" l="1"/>
  <c r="Q5" s="1"/>
  <c r="P7"/>
  <c r="Q7" s="1"/>
  <c r="R7" s="1"/>
  <c r="J7"/>
  <c r="P13"/>
  <c r="Q13" s="1"/>
  <c r="R13" s="1"/>
  <c r="J13"/>
  <c r="P21"/>
  <c r="Q21" s="1"/>
  <c r="R21" s="1"/>
  <c r="J21"/>
  <c r="P29"/>
  <c r="Q29" s="1"/>
  <c r="R29" s="1"/>
  <c r="J29"/>
  <c r="P48"/>
  <c r="Q48" s="1"/>
  <c r="R48" s="1"/>
  <c r="J48"/>
  <c r="P50"/>
  <c r="Q50" s="1"/>
  <c r="R50" s="1"/>
  <c r="J50"/>
  <c r="P56"/>
  <c r="Q56" s="1"/>
  <c r="R56" s="1"/>
  <c r="J56"/>
  <c r="P70"/>
  <c r="Q70" s="1"/>
  <c r="R70" s="1"/>
  <c r="J70"/>
  <c r="P78"/>
  <c r="Q78" s="1"/>
  <c r="R78" s="1"/>
  <c r="J78"/>
  <c r="P86"/>
  <c r="Q86" s="1"/>
  <c r="R86" s="1"/>
  <c r="J86"/>
  <c r="X13"/>
  <c r="X9"/>
  <c r="X34"/>
  <c r="X38"/>
  <c r="X40"/>
  <c r="X6"/>
  <c r="X7"/>
  <c r="X12"/>
  <c r="X20"/>
  <c r="X28"/>
  <c r="X63"/>
  <c r="X69"/>
  <c r="X77"/>
  <c r="X85"/>
  <c r="P11"/>
  <c r="Q11" s="1"/>
  <c r="R11" s="1"/>
  <c r="J11"/>
  <c r="P27"/>
  <c r="Q27" s="1"/>
  <c r="R27" s="1"/>
  <c r="J27"/>
  <c r="P46"/>
  <c r="Q46" s="1"/>
  <c r="R46" s="1"/>
  <c r="J46"/>
  <c r="P54"/>
  <c r="Q54" s="1"/>
  <c r="R54" s="1"/>
  <c r="J54"/>
  <c r="P68"/>
  <c r="Q68" s="1"/>
  <c r="R68" s="1"/>
  <c r="J68"/>
  <c r="P76"/>
  <c r="Q76" s="1"/>
  <c r="R76" s="1"/>
  <c r="J76"/>
  <c r="P84"/>
  <c r="Q84" s="1"/>
  <c r="R84" s="1"/>
  <c r="J84"/>
  <c r="X21"/>
  <c r="X29"/>
  <c r="X48"/>
  <c r="X56"/>
  <c r="X70"/>
  <c r="X78"/>
  <c r="X86"/>
  <c r="P9"/>
  <c r="Q9" s="1"/>
  <c r="R9" s="1"/>
  <c r="J9"/>
  <c r="P17"/>
  <c r="Q17" s="1"/>
  <c r="R17" s="1"/>
  <c r="J17"/>
  <c r="P25"/>
  <c r="Q25" s="1"/>
  <c r="R25" s="1"/>
  <c r="X25" s="1"/>
  <c r="J25"/>
  <c r="P33"/>
  <c r="Q33" s="1"/>
  <c r="R33" s="1"/>
  <c r="J33"/>
  <c r="P34"/>
  <c r="Q34" s="1"/>
  <c r="R34" s="1"/>
  <c r="J34"/>
  <c r="P37"/>
  <c r="Q37" s="1"/>
  <c r="R37" s="1"/>
  <c r="X37" s="1"/>
  <c r="J37"/>
  <c r="P40"/>
  <c r="Q40" s="1"/>
  <c r="R40" s="1"/>
  <c r="J40"/>
  <c r="P61"/>
  <c r="Q61" s="1"/>
  <c r="R61" s="1"/>
  <c r="J61"/>
  <c r="P62"/>
  <c r="Q62" s="1"/>
  <c r="R62" s="1"/>
  <c r="J62"/>
  <c r="P66"/>
  <c r="Q66" s="1"/>
  <c r="R66" s="1"/>
  <c r="J66"/>
  <c r="P74"/>
  <c r="Q74" s="1"/>
  <c r="R74" s="1"/>
  <c r="J74"/>
  <c r="P82"/>
  <c r="Q82" s="1"/>
  <c r="R82" s="1"/>
  <c r="J82"/>
  <c r="X10"/>
  <c r="X8"/>
  <c r="X11"/>
  <c r="X16"/>
  <c r="X24"/>
  <c r="X27"/>
  <c r="X59"/>
  <c r="X65"/>
  <c r="X68"/>
  <c r="X73"/>
  <c r="X76"/>
  <c r="X81"/>
  <c r="X84"/>
  <c r="P19"/>
  <c r="Q19" s="1"/>
  <c r="R19" s="1"/>
  <c r="X19" s="1"/>
  <c r="J19"/>
  <c r="P15"/>
  <c r="Q15" s="1"/>
  <c r="R15" s="1"/>
  <c r="X15" s="1"/>
  <c r="J15"/>
  <c r="P23"/>
  <c r="Q23" s="1"/>
  <c r="R23" s="1"/>
  <c r="X23" s="1"/>
  <c r="J23"/>
  <c r="J32"/>
  <c r="P32"/>
  <c r="Q32" s="1"/>
  <c r="R32" s="1"/>
  <c r="P43"/>
  <c r="Q43" s="1"/>
  <c r="R43" s="1"/>
  <c r="J43"/>
  <c r="P51"/>
  <c r="Q51" s="1"/>
  <c r="R51" s="1"/>
  <c r="J51"/>
  <c r="P58"/>
  <c r="Q58" s="1"/>
  <c r="R58" s="1"/>
  <c r="X58" s="1"/>
  <c r="J58"/>
  <c r="P64"/>
  <c r="Q64" s="1"/>
  <c r="R64" s="1"/>
  <c r="X64" s="1"/>
  <c r="J64"/>
  <c r="P72"/>
  <c r="Q72" s="1"/>
  <c r="R72" s="1"/>
  <c r="X72" s="1"/>
  <c r="J72"/>
  <c r="P80"/>
  <c r="Q80" s="1"/>
  <c r="R80" s="1"/>
  <c r="X80" s="1"/>
  <c r="J80"/>
  <c r="P88"/>
  <c r="Q88" s="1"/>
  <c r="R88" s="1"/>
  <c r="J88"/>
  <c r="X17"/>
  <c r="X62"/>
  <c r="X66"/>
  <c r="X74"/>
  <c r="X82"/>
  <c r="K3"/>
  <c r="J6"/>
  <c r="J8"/>
  <c r="J10"/>
  <c r="J12"/>
  <c r="J14"/>
  <c r="J16"/>
  <c r="J18"/>
  <c r="J20"/>
  <c r="J22"/>
  <c r="J24"/>
  <c r="J26"/>
  <c r="J28"/>
  <c r="T30"/>
  <c r="G3"/>
  <c r="M31"/>
  <c r="X33"/>
  <c r="X36"/>
  <c r="J39"/>
  <c r="J41"/>
  <c r="X42"/>
  <c r="X45"/>
  <c r="T49"/>
  <c r="U49" s="1"/>
  <c r="X49" s="1"/>
  <c r="X50"/>
  <c r="X53"/>
  <c r="J57"/>
  <c r="J59"/>
  <c r="X61"/>
  <c r="J63"/>
  <c r="J65"/>
  <c r="J67"/>
  <c r="J69"/>
  <c r="J71"/>
  <c r="J73"/>
  <c r="J75"/>
  <c r="J77"/>
  <c r="J79"/>
  <c r="J81"/>
  <c r="J83"/>
  <c r="J85"/>
  <c r="J87"/>
  <c r="X88"/>
  <c r="X32"/>
  <c r="X43"/>
  <c r="X46"/>
  <c r="X51"/>
  <c r="X54"/>
  <c r="O3" i="6"/>
  <c r="O4"/>
  <c r="O5"/>
  <c r="O6"/>
  <c r="O7"/>
  <c r="O8"/>
  <c r="O2"/>
  <c r="R90" i="7"/>
  <c r="O90"/>
  <c r="T67"/>
  <c r="R67"/>
  <c r="S67" s="1"/>
  <c r="J67"/>
  <c r="K67" s="1"/>
  <c r="N67" s="1"/>
  <c r="O67" s="1"/>
  <c r="P67" s="1"/>
  <c r="I67"/>
  <c r="E67"/>
  <c r="D67"/>
  <c r="T66"/>
  <c r="R66"/>
  <c r="S66" s="1"/>
  <c r="J66"/>
  <c r="I66"/>
  <c r="K66" s="1"/>
  <c r="E66"/>
  <c r="D66"/>
  <c r="T65"/>
  <c r="J65"/>
  <c r="I65"/>
  <c r="K65" s="1"/>
  <c r="D65"/>
  <c r="R65" s="1"/>
  <c r="S65" s="1"/>
  <c r="T64"/>
  <c r="J64"/>
  <c r="K64" s="1"/>
  <c r="I64"/>
  <c r="D64"/>
  <c r="R64" s="1"/>
  <c r="S64" s="1"/>
  <c r="T63"/>
  <c r="R63"/>
  <c r="S63" s="1"/>
  <c r="J63"/>
  <c r="K63" s="1"/>
  <c r="N63" s="1"/>
  <c r="O63" s="1"/>
  <c r="P63" s="1"/>
  <c r="I63"/>
  <c r="E63"/>
  <c r="D63"/>
  <c r="T84"/>
  <c r="R84"/>
  <c r="S84" s="1"/>
  <c r="K84"/>
  <c r="N84" s="1"/>
  <c r="O84" s="1"/>
  <c r="P84" s="1"/>
  <c r="J84"/>
  <c r="I84"/>
  <c r="E84"/>
  <c r="D84"/>
  <c r="T83"/>
  <c r="J83"/>
  <c r="I83"/>
  <c r="K83" s="1"/>
  <c r="D83"/>
  <c r="R83" s="1"/>
  <c r="S83" s="1"/>
  <c r="T82"/>
  <c r="J82"/>
  <c r="K82" s="1"/>
  <c r="I82"/>
  <c r="D82"/>
  <c r="R82" s="1"/>
  <c r="S82" s="1"/>
  <c r="T62"/>
  <c r="R62"/>
  <c r="S62" s="1"/>
  <c r="J62"/>
  <c r="K62" s="1"/>
  <c r="N62" s="1"/>
  <c r="O62" s="1"/>
  <c r="P62" s="1"/>
  <c r="I62"/>
  <c r="E62"/>
  <c r="D62"/>
  <c r="T61"/>
  <c r="R61"/>
  <c r="S61" s="1"/>
  <c r="K61"/>
  <c r="N61" s="1"/>
  <c r="O61" s="1"/>
  <c r="P61" s="1"/>
  <c r="J61"/>
  <c r="I61"/>
  <c r="E61"/>
  <c r="D61"/>
  <c r="T45"/>
  <c r="J45"/>
  <c r="I45"/>
  <c r="K45" s="1"/>
  <c r="D45"/>
  <c r="R45" s="1"/>
  <c r="S45" s="1"/>
  <c r="T60"/>
  <c r="J60"/>
  <c r="K60" s="1"/>
  <c r="I60"/>
  <c r="D60"/>
  <c r="R60" s="1"/>
  <c r="S60" s="1"/>
  <c r="T44"/>
  <c r="R44"/>
  <c r="S44" s="1"/>
  <c r="J44"/>
  <c r="K44" s="1"/>
  <c r="N44" s="1"/>
  <c r="O44" s="1"/>
  <c r="P44" s="1"/>
  <c r="I44"/>
  <c r="E44"/>
  <c r="D44"/>
  <c r="T43"/>
  <c r="R43"/>
  <c r="S43" s="1"/>
  <c r="K43"/>
  <c r="N43" s="1"/>
  <c r="O43" s="1"/>
  <c r="P43" s="1"/>
  <c r="J43"/>
  <c r="I43"/>
  <c r="E43"/>
  <c r="D43"/>
  <c r="T59"/>
  <c r="J59"/>
  <c r="I59"/>
  <c r="K59" s="1"/>
  <c r="D59"/>
  <c r="R59" s="1"/>
  <c r="S59" s="1"/>
  <c r="T58"/>
  <c r="J58"/>
  <c r="K58" s="1"/>
  <c r="I58"/>
  <c r="D58"/>
  <c r="R58" s="1"/>
  <c r="S58" s="1"/>
  <c r="T81"/>
  <c r="R81"/>
  <c r="S81" s="1"/>
  <c r="J81"/>
  <c r="K81" s="1"/>
  <c r="N81" s="1"/>
  <c r="O81" s="1"/>
  <c r="P81" s="1"/>
  <c r="I81"/>
  <c r="E81"/>
  <c r="D81"/>
  <c r="T57"/>
  <c r="R57"/>
  <c r="S57" s="1"/>
  <c r="K57"/>
  <c r="N57" s="1"/>
  <c r="O57" s="1"/>
  <c r="P57" s="1"/>
  <c r="J57"/>
  <c r="I57"/>
  <c r="E57"/>
  <c r="D57"/>
  <c r="T42"/>
  <c r="J42"/>
  <c r="I42"/>
  <c r="K42" s="1"/>
  <c r="D42"/>
  <c r="R42" s="1"/>
  <c r="S42" s="1"/>
  <c r="T80"/>
  <c r="J80"/>
  <c r="K80" s="1"/>
  <c r="I80"/>
  <c r="D80"/>
  <c r="R80" s="1"/>
  <c r="S80" s="1"/>
  <c r="T41"/>
  <c r="R41"/>
  <c r="S41" s="1"/>
  <c r="J41"/>
  <c r="K41" s="1"/>
  <c r="N41" s="1"/>
  <c r="O41" s="1"/>
  <c r="P41" s="1"/>
  <c r="I41"/>
  <c r="E41"/>
  <c r="D41"/>
  <c r="T40"/>
  <c r="R40"/>
  <c r="S40" s="1"/>
  <c r="K40"/>
  <c r="N40" s="1"/>
  <c r="O40" s="1"/>
  <c r="P40" s="1"/>
  <c r="J40"/>
  <c r="I40"/>
  <c r="E40"/>
  <c r="D40"/>
  <c r="T56"/>
  <c r="J56"/>
  <c r="I56"/>
  <c r="K56" s="1"/>
  <c r="D56"/>
  <c r="R56" s="1"/>
  <c r="S56" s="1"/>
  <c r="T39"/>
  <c r="J39"/>
  <c r="K39" s="1"/>
  <c r="I39"/>
  <c r="D39"/>
  <c r="R39" s="1"/>
  <c r="S39" s="1"/>
  <c r="T79"/>
  <c r="R79"/>
  <c r="S79" s="1"/>
  <c r="J79"/>
  <c r="K79" s="1"/>
  <c r="N79" s="1"/>
  <c r="O79" s="1"/>
  <c r="P79" s="1"/>
  <c r="I79"/>
  <c r="E79"/>
  <c r="D79"/>
  <c r="T38"/>
  <c r="R38"/>
  <c r="S38" s="1"/>
  <c r="K38"/>
  <c r="N38" s="1"/>
  <c r="O38" s="1"/>
  <c r="P38" s="1"/>
  <c r="J38"/>
  <c r="I38"/>
  <c r="E38"/>
  <c r="D38"/>
  <c r="T55"/>
  <c r="J55"/>
  <c r="I55"/>
  <c r="K55" s="1"/>
  <c r="D55"/>
  <c r="R55" s="1"/>
  <c r="S55" s="1"/>
  <c r="T78"/>
  <c r="J78"/>
  <c r="K78" s="1"/>
  <c r="I78"/>
  <c r="D78"/>
  <c r="R78" s="1"/>
  <c r="S78" s="1"/>
  <c r="T15"/>
  <c r="R15"/>
  <c r="S15" s="1"/>
  <c r="J15"/>
  <c r="K15" s="1"/>
  <c r="N15" s="1"/>
  <c r="O15" s="1"/>
  <c r="P15" s="1"/>
  <c r="I15"/>
  <c r="E15"/>
  <c r="D15"/>
  <c r="T14"/>
  <c r="R14"/>
  <c r="S14" s="1"/>
  <c r="K14"/>
  <c r="N14" s="1"/>
  <c r="O14" s="1"/>
  <c r="P14" s="1"/>
  <c r="J14"/>
  <c r="I14"/>
  <c r="E14"/>
  <c r="D14"/>
  <c r="T54"/>
  <c r="J54"/>
  <c r="I54"/>
  <c r="K54" s="1"/>
  <c r="D54"/>
  <c r="R54" s="1"/>
  <c r="S54" s="1"/>
  <c r="T77"/>
  <c r="J77"/>
  <c r="K77" s="1"/>
  <c r="I77"/>
  <c r="D77"/>
  <c r="R77" s="1"/>
  <c r="S77" s="1"/>
  <c r="T76"/>
  <c r="R76"/>
  <c r="S76" s="1"/>
  <c r="J76"/>
  <c r="K76" s="1"/>
  <c r="N76" s="1"/>
  <c r="O76" s="1"/>
  <c r="P76" s="1"/>
  <c r="I76"/>
  <c r="E76"/>
  <c r="D76"/>
  <c r="O89"/>
  <c r="P89" s="1"/>
  <c r="D89"/>
  <c r="R89" s="1"/>
  <c r="T37"/>
  <c r="J37"/>
  <c r="I37"/>
  <c r="E37"/>
  <c r="D37"/>
  <c r="R37" s="1"/>
  <c r="S37" s="1"/>
  <c r="O12"/>
  <c r="D12"/>
  <c r="R12" s="1"/>
  <c r="S12" s="1"/>
  <c r="O88"/>
  <c r="P88" s="1"/>
  <c r="E88"/>
  <c r="D88"/>
  <c r="R88" s="1"/>
  <c r="T52"/>
  <c r="J52"/>
  <c r="I52"/>
  <c r="K52" s="1"/>
  <c r="D52"/>
  <c r="R52" s="1"/>
  <c r="S52" s="1"/>
  <c r="T36"/>
  <c r="J36"/>
  <c r="K36" s="1"/>
  <c r="I36"/>
  <c r="D36"/>
  <c r="R36" s="1"/>
  <c r="S36" s="1"/>
  <c r="O11"/>
  <c r="E11"/>
  <c r="V11" s="1"/>
  <c r="D11"/>
  <c r="R11" s="1"/>
  <c r="S11" s="1"/>
  <c r="T51"/>
  <c r="J51"/>
  <c r="I51"/>
  <c r="K51" s="1"/>
  <c r="D51"/>
  <c r="R51" s="1"/>
  <c r="S51" s="1"/>
  <c r="O87"/>
  <c r="P87" s="1"/>
  <c r="D87"/>
  <c r="R87" s="1"/>
  <c r="T35"/>
  <c r="J35"/>
  <c r="I35"/>
  <c r="K35" s="1"/>
  <c r="N35" s="1"/>
  <c r="O35" s="1"/>
  <c r="P35" s="1"/>
  <c r="D35"/>
  <c r="R35" s="1"/>
  <c r="S35" s="1"/>
  <c r="O10"/>
  <c r="D10"/>
  <c r="E10" s="1"/>
  <c r="O86"/>
  <c r="P86" s="1"/>
  <c r="D86"/>
  <c r="R86" s="1"/>
  <c r="T50"/>
  <c r="K50"/>
  <c r="N50" s="1"/>
  <c r="O50" s="1"/>
  <c r="P50" s="1"/>
  <c r="J50"/>
  <c r="I50"/>
  <c r="D50"/>
  <c r="R50" s="1"/>
  <c r="S50" s="1"/>
  <c r="O9"/>
  <c r="D9"/>
  <c r="R9" s="1"/>
  <c r="S9" s="1"/>
  <c r="T49"/>
  <c r="J49"/>
  <c r="K49" s="1"/>
  <c r="I49"/>
  <c r="D49"/>
  <c r="R49" s="1"/>
  <c r="S49" s="1"/>
  <c r="T34"/>
  <c r="R34"/>
  <c r="S34" s="1"/>
  <c r="J34"/>
  <c r="K34" s="1"/>
  <c r="N34" s="1"/>
  <c r="O34" s="1"/>
  <c r="P34" s="1"/>
  <c r="I34"/>
  <c r="E34"/>
  <c r="D34"/>
  <c r="T33"/>
  <c r="R33"/>
  <c r="S33" s="1"/>
  <c r="K33"/>
  <c r="N33" s="1"/>
  <c r="O33" s="1"/>
  <c r="P33" s="1"/>
  <c r="J33"/>
  <c r="I33"/>
  <c r="E33"/>
  <c r="D33"/>
  <c r="O8"/>
  <c r="D8"/>
  <c r="R8" s="1"/>
  <c r="S8" s="1"/>
  <c r="T48"/>
  <c r="J48"/>
  <c r="F48"/>
  <c r="I48" s="1"/>
  <c r="E48"/>
  <c r="D48"/>
  <c r="R48" s="1"/>
  <c r="S48" s="1"/>
  <c r="T7"/>
  <c r="O7"/>
  <c r="E7"/>
  <c r="V7" s="1"/>
  <c r="D7"/>
  <c r="R7" s="1"/>
  <c r="S7" s="1"/>
  <c r="P85"/>
  <c r="O85"/>
  <c r="T47"/>
  <c r="J47"/>
  <c r="I47"/>
  <c r="D47"/>
  <c r="R47" s="1"/>
  <c r="S47" s="1"/>
  <c r="T32"/>
  <c r="J32"/>
  <c r="I32"/>
  <c r="K32" s="1"/>
  <c r="N32" s="1"/>
  <c r="O32" s="1"/>
  <c r="P32" s="1"/>
  <c r="D32"/>
  <c r="R32" s="1"/>
  <c r="S32" s="1"/>
  <c r="T53"/>
  <c r="J53"/>
  <c r="K53" s="1"/>
  <c r="I53"/>
  <c r="D53"/>
  <c r="R53" s="1"/>
  <c r="S53" s="1"/>
  <c r="T31"/>
  <c r="J31"/>
  <c r="I31"/>
  <c r="E31"/>
  <c r="D31"/>
  <c r="R31" s="1"/>
  <c r="S31" s="1"/>
  <c r="T5"/>
  <c r="J5"/>
  <c r="I5"/>
  <c r="D5"/>
  <c r="R5" s="1"/>
  <c r="S5" s="1"/>
  <c r="O6"/>
  <c r="D6"/>
  <c r="R6" s="1"/>
  <c r="S6" s="1"/>
  <c r="T46"/>
  <c r="J46"/>
  <c r="I46"/>
  <c r="E46"/>
  <c r="D46"/>
  <c r="R46" s="1"/>
  <c r="S46" s="1"/>
  <c r="T30"/>
  <c r="J30"/>
  <c r="I30"/>
  <c r="D30"/>
  <c r="R30" s="1"/>
  <c r="S30" s="1"/>
  <c r="T75"/>
  <c r="K75"/>
  <c r="N75" s="1"/>
  <c r="O75" s="1"/>
  <c r="P75" s="1"/>
  <c r="J75"/>
  <c r="I75"/>
  <c r="D75"/>
  <c r="R75" s="1"/>
  <c r="S75" s="1"/>
  <c r="T74"/>
  <c r="J74"/>
  <c r="K74" s="1"/>
  <c r="I74"/>
  <c r="D74"/>
  <c r="E74" s="1"/>
  <c r="T73"/>
  <c r="J73"/>
  <c r="I73"/>
  <c r="E73"/>
  <c r="D73"/>
  <c r="R73" s="1"/>
  <c r="S73" s="1"/>
  <c r="T29"/>
  <c r="J29"/>
  <c r="I29"/>
  <c r="D29"/>
  <c r="R29" s="1"/>
  <c r="S29" s="1"/>
  <c r="T28"/>
  <c r="K28"/>
  <c r="N28" s="1"/>
  <c r="O28" s="1"/>
  <c r="P28" s="1"/>
  <c r="J28"/>
  <c r="I28"/>
  <c r="D28"/>
  <c r="R28" s="1"/>
  <c r="S28" s="1"/>
  <c r="T27"/>
  <c r="J27"/>
  <c r="K27" s="1"/>
  <c r="I27"/>
  <c r="D27"/>
  <c r="E27" s="1"/>
  <c r="T26"/>
  <c r="J26"/>
  <c r="I26"/>
  <c r="E26"/>
  <c r="D26"/>
  <c r="R26" s="1"/>
  <c r="S26" s="1"/>
  <c r="T13"/>
  <c r="J13"/>
  <c r="I13"/>
  <c r="D13"/>
  <c r="R13" s="1"/>
  <c r="S13" s="1"/>
  <c r="T25"/>
  <c r="K25"/>
  <c r="N25" s="1"/>
  <c r="O25" s="1"/>
  <c r="P25" s="1"/>
  <c r="J25"/>
  <c r="I25"/>
  <c r="D25"/>
  <c r="R25" s="1"/>
  <c r="S25" s="1"/>
  <c r="T24"/>
  <c r="J24"/>
  <c r="K24" s="1"/>
  <c r="I24"/>
  <c r="D24"/>
  <c r="E24" s="1"/>
  <c r="T72"/>
  <c r="J72"/>
  <c r="I72"/>
  <c r="E72"/>
  <c r="D72"/>
  <c r="R72" s="1"/>
  <c r="S72" s="1"/>
  <c r="T71"/>
  <c r="J71"/>
  <c r="I71"/>
  <c r="D71"/>
  <c r="R71" s="1"/>
  <c r="S71" s="1"/>
  <c r="T70"/>
  <c r="K70"/>
  <c r="N70" s="1"/>
  <c r="O70" s="1"/>
  <c r="P70" s="1"/>
  <c r="J70"/>
  <c r="I70"/>
  <c r="D70"/>
  <c r="R70" s="1"/>
  <c r="S70" s="1"/>
  <c r="T23"/>
  <c r="N23"/>
  <c r="O23" s="1"/>
  <c r="P23" s="1"/>
  <c r="K23"/>
  <c r="J23"/>
  <c r="I23"/>
  <c r="H23"/>
  <c r="E23"/>
  <c r="D23"/>
  <c r="R23" s="1"/>
  <c r="S23" s="1"/>
  <c r="T22"/>
  <c r="J22"/>
  <c r="I22"/>
  <c r="E22"/>
  <c r="D22"/>
  <c r="R22" s="1"/>
  <c r="S22" s="1"/>
  <c r="T21"/>
  <c r="J21"/>
  <c r="I21"/>
  <c r="D21"/>
  <c r="R21" s="1"/>
  <c r="S21" s="1"/>
  <c r="T20"/>
  <c r="K20"/>
  <c r="N20" s="1"/>
  <c r="O20" s="1"/>
  <c r="P20" s="1"/>
  <c r="J20"/>
  <c r="I20"/>
  <c r="D20"/>
  <c r="R20" s="1"/>
  <c r="S20" s="1"/>
  <c r="T19"/>
  <c r="N19"/>
  <c r="O19" s="1"/>
  <c r="P19" s="1"/>
  <c r="K19"/>
  <c r="J19"/>
  <c r="I19"/>
  <c r="H19"/>
  <c r="E19"/>
  <c r="D19"/>
  <c r="R19" s="1"/>
  <c r="S19" s="1"/>
  <c r="T18"/>
  <c r="J18"/>
  <c r="I18"/>
  <c r="E18"/>
  <c r="D18"/>
  <c r="R18" s="1"/>
  <c r="S18" s="1"/>
  <c r="T69"/>
  <c r="J69"/>
  <c r="I69"/>
  <c r="D69"/>
  <c r="R69" s="1"/>
  <c r="T68"/>
  <c r="K68"/>
  <c r="N68" s="1"/>
  <c r="O68" s="1"/>
  <c r="P68" s="1"/>
  <c r="J68"/>
  <c r="I68"/>
  <c r="D68"/>
  <c r="D3" s="1"/>
  <c r="T17"/>
  <c r="N17"/>
  <c r="O17" s="1"/>
  <c r="P17" s="1"/>
  <c r="K17"/>
  <c r="J17"/>
  <c r="I17"/>
  <c r="H17"/>
  <c r="E17"/>
  <c r="D17"/>
  <c r="R17" s="1"/>
  <c r="S17" s="1"/>
  <c r="T16"/>
  <c r="J16"/>
  <c r="I16"/>
  <c r="E16"/>
  <c r="D16"/>
  <c r="R16" s="1"/>
  <c r="S16" s="1"/>
  <c r="U3"/>
  <c r="M3"/>
  <c r="L3"/>
  <c r="G3"/>
  <c r="F3"/>
  <c r="C3"/>
  <c r="B3"/>
  <c r="P83" i="6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1"/>
  <c r="V38"/>
  <c r="T101"/>
  <c r="M63"/>
  <c r="M62"/>
  <c r="M61"/>
  <c r="M60"/>
  <c r="M59"/>
  <c r="M80"/>
  <c r="M79"/>
  <c r="M78"/>
  <c r="M58"/>
  <c r="M57"/>
  <c r="M41"/>
  <c r="M56"/>
  <c r="M40"/>
  <c r="M39"/>
  <c r="M55"/>
  <c r="M54"/>
  <c r="M77"/>
  <c r="M53"/>
  <c r="M38"/>
  <c r="M76"/>
  <c r="M37"/>
  <c r="M36"/>
  <c r="M52"/>
  <c r="M35"/>
  <c r="M75"/>
  <c r="M34"/>
  <c r="M51"/>
  <c r="M74"/>
  <c r="M11"/>
  <c r="M10"/>
  <c r="M50"/>
  <c r="M73"/>
  <c r="M72"/>
  <c r="M33"/>
  <c r="M8"/>
  <c r="M48"/>
  <c r="M32"/>
  <c r="M7"/>
  <c r="M47"/>
  <c r="M31"/>
  <c r="M6"/>
  <c r="M46"/>
  <c r="M5"/>
  <c r="M45"/>
  <c r="M30"/>
  <c r="M29"/>
  <c r="M4"/>
  <c r="M44"/>
  <c r="M3"/>
  <c r="M43"/>
  <c r="M28"/>
  <c r="M49"/>
  <c r="M27"/>
  <c r="M1"/>
  <c r="M2"/>
  <c r="M42"/>
  <c r="M26"/>
  <c r="M71"/>
  <c r="M70"/>
  <c r="M69"/>
  <c r="M25"/>
  <c r="M24"/>
  <c r="M23"/>
  <c r="M22"/>
  <c r="M9"/>
  <c r="M21"/>
  <c r="M20"/>
  <c r="M68"/>
  <c r="M67"/>
  <c r="M66"/>
  <c r="M19"/>
  <c r="M18"/>
  <c r="M17"/>
  <c r="M16"/>
  <c r="M15"/>
  <c r="M14"/>
  <c r="M65"/>
  <c r="M64"/>
  <c r="M13"/>
  <c r="M12"/>
  <c r="H63"/>
  <c r="I63" s="1"/>
  <c r="H62"/>
  <c r="I62" s="1"/>
  <c r="H61"/>
  <c r="I61" s="1"/>
  <c r="H60"/>
  <c r="I60" s="1"/>
  <c r="Q60" s="1"/>
  <c r="H59"/>
  <c r="I59" s="1"/>
  <c r="H80"/>
  <c r="I80" s="1"/>
  <c r="H79"/>
  <c r="I79" s="1"/>
  <c r="H78"/>
  <c r="I78" s="1"/>
  <c r="H58"/>
  <c r="I58" s="1"/>
  <c r="Q58" s="1"/>
  <c r="H57"/>
  <c r="I57" s="1"/>
  <c r="Q57" s="1"/>
  <c r="H41"/>
  <c r="I41" s="1"/>
  <c r="H56"/>
  <c r="I56" s="1"/>
  <c r="H40"/>
  <c r="I40" s="1"/>
  <c r="Q40" s="1"/>
  <c r="H39"/>
  <c r="I39" s="1"/>
  <c r="H55"/>
  <c r="I55" s="1"/>
  <c r="H54"/>
  <c r="I54" s="1"/>
  <c r="Q54" s="1"/>
  <c r="H77"/>
  <c r="I77" s="1"/>
  <c r="Q77" s="1"/>
  <c r="H53"/>
  <c r="I53" s="1"/>
  <c r="H38"/>
  <c r="I38" s="1"/>
  <c r="H76"/>
  <c r="I76" s="1"/>
  <c r="H37"/>
  <c r="I37" s="1"/>
  <c r="H36"/>
  <c r="I36" s="1"/>
  <c r="H52"/>
  <c r="I52" s="1"/>
  <c r="H35"/>
  <c r="I35" s="1"/>
  <c r="H75"/>
  <c r="I75" s="1"/>
  <c r="H34"/>
  <c r="I34" s="1"/>
  <c r="H51"/>
  <c r="I51" s="1"/>
  <c r="Q51" s="1"/>
  <c r="H74"/>
  <c r="I74" s="1"/>
  <c r="H11"/>
  <c r="I11" s="1"/>
  <c r="H10"/>
  <c r="I10" s="1"/>
  <c r="H50"/>
  <c r="I50" s="1"/>
  <c r="Q50" s="1"/>
  <c r="H73"/>
  <c r="I73" s="1"/>
  <c r="H72"/>
  <c r="I72" s="1"/>
  <c r="H33"/>
  <c r="I33" s="1"/>
  <c r="R33" s="1"/>
  <c r="H8"/>
  <c r="I8" s="1"/>
  <c r="H48"/>
  <c r="I48" s="1"/>
  <c r="H32"/>
  <c r="I32" s="1"/>
  <c r="H7"/>
  <c r="I7" s="1"/>
  <c r="H47"/>
  <c r="I47" s="1"/>
  <c r="H31"/>
  <c r="I31" s="1"/>
  <c r="H6"/>
  <c r="I6" s="1"/>
  <c r="H46"/>
  <c r="I46" s="1"/>
  <c r="H5"/>
  <c r="I5" s="1"/>
  <c r="H45"/>
  <c r="I45" s="1"/>
  <c r="H30"/>
  <c r="I30" s="1"/>
  <c r="H29"/>
  <c r="I29" s="1"/>
  <c r="H4"/>
  <c r="I4" s="1"/>
  <c r="J44"/>
  <c r="H44"/>
  <c r="I44" s="1"/>
  <c r="H3"/>
  <c r="I3" s="1"/>
  <c r="H43"/>
  <c r="I43" s="1"/>
  <c r="H28"/>
  <c r="I28" s="1"/>
  <c r="H49"/>
  <c r="I49" s="1"/>
  <c r="H27"/>
  <c r="I27" s="1"/>
  <c r="H1"/>
  <c r="I1" s="1"/>
  <c r="H2"/>
  <c r="H42"/>
  <c r="I42" s="1"/>
  <c r="H26"/>
  <c r="I26" s="1"/>
  <c r="Q26" s="1"/>
  <c r="H71"/>
  <c r="I71" s="1"/>
  <c r="H70"/>
  <c r="I70" s="1"/>
  <c r="Q70" s="1"/>
  <c r="H69"/>
  <c r="I69" s="1"/>
  <c r="H25"/>
  <c r="I25" s="1"/>
  <c r="H24"/>
  <c r="I24" s="1"/>
  <c r="H23"/>
  <c r="I23" s="1"/>
  <c r="Q23" s="1"/>
  <c r="H22"/>
  <c r="I22" s="1"/>
  <c r="H9"/>
  <c r="I9" s="1"/>
  <c r="H21"/>
  <c r="I21" s="1"/>
  <c r="H20"/>
  <c r="I20" s="1"/>
  <c r="H68"/>
  <c r="I68" s="1"/>
  <c r="Q68" s="1"/>
  <c r="H67"/>
  <c r="I67" s="1"/>
  <c r="Q67" s="1"/>
  <c r="H66"/>
  <c r="I66" s="1"/>
  <c r="H19"/>
  <c r="I19" s="1"/>
  <c r="H18"/>
  <c r="I18" s="1"/>
  <c r="H17"/>
  <c r="I17" s="1"/>
  <c r="H16"/>
  <c r="I16" s="1"/>
  <c r="H15"/>
  <c r="I15" s="1"/>
  <c r="H14"/>
  <c r="I14" s="1"/>
  <c r="H65"/>
  <c r="I65" s="1"/>
  <c r="H64"/>
  <c r="I64" s="1"/>
  <c r="Q64" s="1"/>
  <c r="H13"/>
  <c r="I13" s="1"/>
  <c r="B13"/>
  <c r="B64" s="1"/>
  <c r="B65" s="1"/>
  <c r="B14" s="1"/>
  <c r="B15" s="1"/>
  <c r="B16" s="1"/>
  <c r="B17" s="1"/>
  <c r="B18" s="1"/>
  <c r="B19" s="1"/>
  <c r="B66" s="1"/>
  <c r="B67" s="1"/>
  <c r="B68" s="1"/>
  <c r="B20" s="1"/>
  <c r="B21" s="1"/>
  <c r="B9" s="1"/>
  <c r="B22" s="1"/>
  <c r="B23" s="1"/>
  <c r="B24" s="1"/>
  <c r="B25" s="1"/>
  <c r="B69" s="1"/>
  <c r="B70" s="1"/>
  <c r="B71" s="1"/>
  <c r="B26" s="1"/>
  <c r="H12"/>
  <c r="I12" s="1"/>
  <c r="S36" i="1"/>
  <c r="T36" s="1"/>
  <c r="S45"/>
  <c r="S48"/>
  <c r="S56"/>
  <c r="S53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47"/>
  <c r="X44"/>
  <c r="X41"/>
  <c r="X42"/>
  <c r="X40"/>
  <c r="X38"/>
  <c r="X32"/>
  <c r="X33"/>
  <c r="X34"/>
  <c r="X3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V90"/>
  <c r="S30"/>
  <c r="S37"/>
  <c r="S39"/>
  <c r="S43"/>
  <c r="S46"/>
  <c r="S50"/>
  <c r="S54"/>
  <c r="S90"/>
  <c r="H6"/>
  <c r="I6" s="1"/>
  <c r="H7"/>
  <c r="I7" s="1"/>
  <c r="H8"/>
  <c r="I8" s="1"/>
  <c r="H9"/>
  <c r="V9" s="1"/>
  <c r="W9" s="1"/>
  <c r="H10"/>
  <c r="I10" s="1"/>
  <c r="H11"/>
  <c r="I11" s="1"/>
  <c r="H12"/>
  <c r="I12" s="1"/>
  <c r="H13"/>
  <c r="V13" s="1"/>
  <c r="W13" s="1"/>
  <c r="H14"/>
  <c r="I14" s="1"/>
  <c r="H15"/>
  <c r="I15" s="1"/>
  <c r="H16"/>
  <c r="I16" s="1"/>
  <c r="H17"/>
  <c r="V17" s="1"/>
  <c r="W17" s="1"/>
  <c r="H18"/>
  <c r="I18" s="1"/>
  <c r="H19"/>
  <c r="I19" s="1"/>
  <c r="H20"/>
  <c r="I20" s="1"/>
  <c r="H21"/>
  <c r="V21" s="1"/>
  <c r="W21" s="1"/>
  <c r="H22"/>
  <c r="I22" s="1"/>
  <c r="H23"/>
  <c r="I23" s="1"/>
  <c r="H24"/>
  <c r="I24" s="1"/>
  <c r="H25"/>
  <c r="V25" s="1"/>
  <c r="W25" s="1"/>
  <c r="H26"/>
  <c r="I26" s="1"/>
  <c r="H27"/>
  <c r="I27" s="1"/>
  <c r="H28"/>
  <c r="I28" s="1"/>
  <c r="H29"/>
  <c r="V29" s="1"/>
  <c r="W29" s="1"/>
  <c r="H30"/>
  <c r="I30" s="1"/>
  <c r="H31"/>
  <c r="I31" s="1"/>
  <c r="H32"/>
  <c r="I32" s="1"/>
  <c r="H33"/>
  <c r="V33" s="1"/>
  <c r="W33" s="1"/>
  <c r="H34"/>
  <c r="I34" s="1"/>
  <c r="H35"/>
  <c r="I35" s="1"/>
  <c r="H37"/>
  <c r="I37" s="1"/>
  <c r="H38"/>
  <c r="V38" s="1"/>
  <c r="W38" s="1"/>
  <c r="H39"/>
  <c r="I39" s="1"/>
  <c r="H40"/>
  <c r="I40" s="1"/>
  <c r="H41"/>
  <c r="I41" s="1"/>
  <c r="H42"/>
  <c r="V42" s="1"/>
  <c r="W42" s="1"/>
  <c r="H43"/>
  <c r="I43" s="1"/>
  <c r="H44"/>
  <c r="I44" s="1"/>
  <c r="H45"/>
  <c r="I45" s="1"/>
  <c r="H46"/>
  <c r="V46" s="1"/>
  <c r="W46" s="1"/>
  <c r="H47"/>
  <c r="I47" s="1"/>
  <c r="H48"/>
  <c r="I48" s="1"/>
  <c r="H49"/>
  <c r="I49" s="1"/>
  <c r="H50"/>
  <c r="V50" s="1"/>
  <c r="W50" s="1"/>
  <c r="H51"/>
  <c r="I51" s="1"/>
  <c r="H52"/>
  <c r="I52" s="1"/>
  <c r="H53"/>
  <c r="I53" s="1"/>
  <c r="H54"/>
  <c r="V54" s="1"/>
  <c r="W54" s="1"/>
  <c r="H55"/>
  <c r="I55" s="1"/>
  <c r="H56"/>
  <c r="I56" s="1"/>
  <c r="H57"/>
  <c r="I57" s="1"/>
  <c r="H58"/>
  <c r="V58" s="1"/>
  <c r="W58" s="1"/>
  <c r="H59"/>
  <c r="I59" s="1"/>
  <c r="H60"/>
  <c r="I60" s="1"/>
  <c r="H61"/>
  <c r="I61" s="1"/>
  <c r="H62"/>
  <c r="V62" s="1"/>
  <c r="W62" s="1"/>
  <c r="H63"/>
  <c r="I63" s="1"/>
  <c r="H64"/>
  <c r="I64" s="1"/>
  <c r="H65"/>
  <c r="I65" s="1"/>
  <c r="H66"/>
  <c r="V66" s="1"/>
  <c r="W66" s="1"/>
  <c r="H67"/>
  <c r="I67" s="1"/>
  <c r="H68"/>
  <c r="I68" s="1"/>
  <c r="H69"/>
  <c r="I69" s="1"/>
  <c r="H70"/>
  <c r="V70" s="1"/>
  <c r="W70" s="1"/>
  <c r="H71"/>
  <c r="I71" s="1"/>
  <c r="H72"/>
  <c r="I72" s="1"/>
  <c r="H73"/>
  <c r="I73" s="1"/>
  <c r="H74"/>
  <c r="V74" s="1"/>
  <c r="W74" s="1"/>
  <c r="H75"/>
  <c r="I75" s="1"/>
  <c r="H76"/>
  <c r="I76" s="1"/>
  <c r="H77"/>
  <c r="I77" s="1"/>
  <c r="H78"/>
  <c r="V78" s="1"/>
  <c r="W78" s="1"/>
  <c r="H79"/>
  <c r="I79" s="1"/>
  <c r="H80"/>
  <c r="I80" s="1"/>
  <c r="H81"/>
  <c r="I81" s="1"/>
  <c r="H82"/>
  <c r="V82" s="1"/>
  <c r="W82" s="1"/>
  <c r="H83"/>
  <c r="I83" s="1"/>
  <c r="H84"/>
  <c r="I84" s="1"/>
  <c r="H85"/>
  <c r="I85" s="1"/>
  <c r="H86"/>
  <c r="V86" s="1"/>
  <c r="W86" s="1"/>
  <c r="H87"/>
  <c r="I87" s="1"/>
  <c r="H88"/>
  <c r="I88" s="1"/>
  <c r="H89"/>
  <c r="I89" s="1"/>
  <c r="T56"/>
  <c r="T45"/>
  <c r="T48"/>
  <c r="T53"/>
  <c r="T3" i="10" l="1"/>
  <c r="U30"/>
  <c r="R5"/>
  <c r="Q3"/>
  <c r="P31"/>
  <c r="Q31" s="1"/>
  <c r="R31" s="1"/>
  <c r="J31"/>
  <c r="X31"/>
  <c r="N53" i="7"/>
  <c r="O53" s="1"/>
  <c r="P53" s="1"/>
  <c r="H53"/>
  <c r="N24"/>
  <c r="O24" s="1"/>
  <c r="P24" s="1"/>
  <c r="V24" s="1"/>
  <c r="H24"/>
  <c r="N74"/>
  <c r="O74" s="1"/>
  <c r="P74" s="1"/>
  <c r="H74"/>
  <c r="N27"/>
  <c r="O27" s="1"/>
  <c r="P27" s="1"/>
  <c r="H27"/>
  <c r="N66"/>
  <c r="O66" s="1"/>
  <c r="P66" s="1"/>
  <c r="H66"/>
  <c r="K16"/>
  <c r="N16" s="1"/>
  <c r="O16" s="1"/>
  <c r="T3"/>
  <c r="E68"/>
  <c r="R68"/>
  <c r="S68" s="1"/>
  <c r="J3"/>
  <c r="K18"/>
  <c r="E20"/>
  <c r="V20" s="1"/>
  <c r="K21"/>
  <c r="N21" s="1"/>
  <c r="O21" s="1"/>
  <c r="P21" s="1"/>
  <c r="K22"/>
  <c r="H22" s="1"/>
  <c r="E70"/>
  <c r="V70" s="1"/>
  <c r="K71"/>
  <c r="K72"/>
  <c r="H72" s="1"/>
  <c r="R24"/>
  <c r="S24" s="1"/>
  <c r="E25"/>
  <c r="V25" s="1"/>
  <c r="K13"/>
  <c r="K26"/>
  <c r="H26" s="1"/>
  <c r="R27"/>
  <c r="S27" s="1"/>
  <c r="E28"/>
  <c r="V28" s="1"/>
  <c r="K29"/>
  <c r="K73"/>
  <c r="H73" s="1"/>
  <c r="R74"/>
  <c r="S74" s="1"/>
  <c r="E75"/>
  <c r="V75" s="1"/>
  <c r="K30"/>
  <c r="K46"/>
  <c r="H46" s="1"/>
  <c r="E53"/>
  <c r="V53" s="1"/>
  <c r="K48"/>
  <c r="N48" s="1"/>
  <c r="O48" s="1"/>
  <c r="P48" s="1"/>
  <c r="V48" s="1"/>
  <c r="H33"/>
  <c r="E9"/>
  <c r="V9" s="1"/>
  <c r="E50"/>
  <c r="V50" s="1"/>
  <c r="R10"/>
  <c r="S10" s="1"/>
  <c r="E51"/>
  <c r="E12"/>
  <c r="V12" s="1"/>
  <c r="K37"/>
  <c r="H37" s="1"/>
  <c r="E54"/>
  <c r="H14"/>
  <c r="E55"/>
  <c r="H38"/>
  <c r="E56"/>
  <c r="H40"/>
  <c r="E42"/>
  <c r="H57"/>
  <c r="E59"/>
  <c r="H43"/>
  <c r="E45"/>
  <c r="H61"/>
  <c r="E83"/>
  <c r="H84"/>
  <c r="E65"/>
  <c r="E6"/>
  <c r="V6" s="1"/>
  <c r="K5"/>
  <c r="H5" s="1"/>
  <c r="K31"/>
  <c r="E32"/>
  <c r="V32" s="1"/>
  <c r="K47"/>
  <c r="N47" s="1"/>
  <c r="O47" s="1"/>
  <c r="P47" s="1"/>
  <c r="E35"/>
  <c r="E52"/>
  <c r="E89"/>
  <c r="N18"/>
  <c r="O18" s="1"/>
  <c r="P18" s="1"/>
  <c r="V18" s="1"/>
  <c r="H18"/>
  <c r="H21"/>
  <c r="N22"/>
  <c r="O22" s="1"/>
  <c r="P22" s="1"/>
  <c r="V22" s="1"/>
  <c r="N71"/>
  <c r="O71" s="1"/>
  <c r="P71" s="1"/>
  <c r="H71"/>
  <c r="N72"/>
  <c r="O72" s="1"/>
  <c r="P72" s="1"/>
  <c r="V72" s="1"/>
  <c r="N13"/>
  <c r="O13" s="1"/>
  <c r="P13" s="1"/>
  <c r="H13"/>
  <c r="N26"/>
  <c r="O26" s="1"/>
  <c r="P26" s="1"/>
  <c r="N29"/>
  <c r="O29" s="1"/>
  <c r="P29" s="1"/>
  <c r="H29"/>
  <c r="N73"/>
  <c r="O73" s="1"/>
  <c r="P73" s="1"/>
  <c r="V73" s="1"/>
  <c r="N30"/>
  <c r="O30" s="1"/>
  <c r="P30" s="1"/>
  <c r="H30"/>
  <c r="N46"/>
  <c r="O46" s="1"/>
  <c r="P46" s="1"/>
  <c r="V46" s="1"/>
  <c r="H48"/>
  <c r="N37"/>
  <c r="O37" s="1"/>
  <c r="P37" s="1"/>
  <c r="V37" s="1"/>
  <c r="H16"/>
  <c r="N36"/>
  <c r="O36" s="1"/>
  <c r="P36" s="1"/>
  <c r="H36"/>
  <c r="N52"/>
  <c r="O52" s="1"/>
  <c r="P52" s="1"/>
  <c r="V52" s="1"/>
  <c r="H52"/>
  <c r="V26"/>
  <c r="V33"/>
  <c r="V14"/>
  <c r="V38"/>
  <c r="V40"/>
  <c r="V57"/>
  <c r="V43"/>
  <c r="V61"/>
  <c r="V84"/>
  <c r="V66"/>
  <c r="S69"/>
  <c r="R3"/>
  <c r="N5"/>
  <c r="O5" s="1"/>
  <c r="P5" s="1"/>
  <c r="N31"/>
  <c r="O31" s="1"/>
  <c r="P31" s="1"/>
  <c r="V31" s="1"/>
  <c r="H31"/>
  <c r="V17"/>
  <c r="V19"/>
  <c r="V23"/>
  <c r="V27"/>
  <c r="V74"/>
  <c r="V10"/>
  <c r="V35"/>
  <c r="N49"/>
  <c r="O49" s="1"/>
  <c r="P49" s="1"/>
  <c r="H49"/>
  <c r="N51"/>
  <c r="O51" s="1"/>
  <c r="P51" s="1"/>
  <c r="V51" s="1"/>
  <c r="H51"/>
  <c r="N77"/>
  <c r="O77" s="1"/>
  <c r="P77" s="1"/>
  <c r="H77"/>
  <c r="N54"/>
  <c r="O54" s="1"/>
  <c r="P54" s="1"/>
  <c r="V54" s="1"/>
  <c r="H54"/>
  <c r="N78"/>
  <c r="O78" s="1"/>
  <c r="P78" s="1"/>
  <c r="H78"/>
  <c r="N55"/>
  <c r="O55" s="1"/>
  <c r="P55" s="1"/>
  <c r="V55" s="1"/>
  <c r="H55"/>
  <c r="N39"/>
  <c r="O39" s="1"/>
  <c r="P39" s="1"/>
  <c r="H39"/>
  <c r="N56"/>
  <c r="O56" s="1"/>
  <c r="P56" s="1"/>
  <c r="V56" s="1"/>
  <c r="H56"/>
  <c r="N80"/>
  <c r="O80" s="1"/>
  <c r="P80" s="1"/>
  <c r="H80"/>
  <c r="N42"/>
  <c r="O42" s="1"/>
  <c r="P42" s="1"/>
  <c r="V42" s="1"/>
  <c r="H42"/>
  <c r="N58"/>
  <c r="O58" s="1"/>
  <c r="P58" s="1"/>
  <c r="H58"/>
  <c r="N59"/>
  <c r="O59" s="1"/>
  <c r="P59" s="1"/>
  <c r="V59" s="1"/>
  <c r="H59"/>
  <c r="N60"/>
  <c r="O60" s="1"/>
  <c r="P60" s="1"/>
  <c r="H60"/>
  <c r="N45"/>
  <c r="O45" s="1"/>
  <c r="P45" s="1"/>
  <c r="V45" s="1"/>
  <c r="H45"/>
  <c r="N82"/>
  <c r="O82" s="1"/>
  <c r="P82" s="1"/>
  <c r="H82"/>
  <c r="N83"/>
  <c r="O83" s="1"/>
  <c r="P83" s="1"/>
  <c r="V83" s="1"/>
  <c r="H83"/>
  <c r="N64"/>
  <c r="O64" s="1"/>
  <c r="P64" s="1"/>
  <c r="H64"/>
  <c r="N65"/>
  <c r="O65" s="1"/>
  <c r="P65" s="1"/>
  <c r="V65" s="1"/>
  <c r="H65"/>
  <c r="S3"/>
  <c r="V34"/>
  <c r="V76"/>
  <c r="V15"/>
  <c r="V79"/>
  <c r="V41"/>
  <c r="V81"/>
  <c r="V44"/>
  <c r="V62"/>
  <c r="V63"/>
  <c r="V67"/>
  <c r="H68"/>
  <c r="E69"/>
  <c r="K69"/>
  <c r="H20"/>
  <c r="E21"/>
  <c r="H70"/>
  <c r="E71"/>
  <c r="V71" s="1"/>
  <c r="H25"/>
  <c r="E13"/>
  <c r="V13" s="1"/>
  <c r="H28"/>
  <c r="E29"/>
  <c r="V29" s="1"/>
  <c r="H75"/>
  <c r="E30"/>
  <c r="V30" s="1"/>
  <c r="E5"/>
  <c r="H32"/>
  <c r="E47"/>
  <c r="E8"/>
  <c r="V8" s="1"/>
  <c r="H34"/>
  <c r="E49"/>
  <c r="V49" s="1"/>
  <c r="H50"/>
  <c r="E86"/>
  <c r="H35"/>
  <c r="E87"/>
  <c r="E36"/>
  <c r="V36" s="1"/>
  <c r="H76"/>
  <c r="E77"/>
  <c r="H15"/>
  <c r="E78"/>
  <c r="V78" s="1"/>
  <c r="H79"/>
  <c r="E39"/>
  <c r="H41"/>
  <c r="E80"/>
  <c r="V80" s="1"/>
  <c r="H81"/>
  <c r="E58"/>
  <c r="H44"/>
  <c r="E60"/>
  <c r="V60" s="1"/>
  <c r="H62"/>
  <c r="E82"/>
  <c r="H63"/>
  <c r="E64"/>
  <c r="V64" s="1"/>
  <c r="H67"/>
  <c r="I3"/>
  <c r="Z43" i="1"/>
  <c r="Z39"/>
  <c r="Z37"/>
  <c r="Z46"/>
  <c r="V87"/>
  <c r="W87" s="1"/>
  <c r="V83"/>
  <c r="W83" s="1"/>
  <c r="V79"/>
  <c r="W79" s="1"/>
  <c r="V75"/>
  <c r="W75" s="1"/>
  <c r="V71"/>
  <c r="W71" s="1"/>
  <c r="V67"/>
  <c r="W67" s="1"/>
  <c r="V63"/>
  <c r="W63" s="1"/>
  <c r="V59"/>
  <c r="W59" s="1"/>
  <c r="V55"/>
  <c r="W55" s="1"/>
  <c r="V51"/>
  <c r="W51" s="1"/>
  <c r="V47"/>
  <c r="W47" s="1"/>
  <c r="V43"/>
  <c r="W43" s="1"/>
  <c r="V39"/>
  <c r="W39" s="1"/>
  <c r="V34"/>
  <c r="W34" s="1"/>
  <c r="V30"/>
  <c r="W30" s="1"/>
  <c r="Z30" s="1"/>
  <c r="V26"/>
  <c r="W26" s="1"/>
  <c r="V22"/>
  <c r="W22" s="1"/>
  <c r="V18"/>
  <c r="W18" s="1"/>
  <c r="V14"/>
  <c r="W14" s="1"/>
  <c r="V10"/>
  <c r="W10" s="1"/>
  <c r="V6"/>
  <c r="W6" s="1"/>
  <c r="V88"/>
  <c r="W88" s="1"/>
  <c r="V84"/>
  <c r="W84" s="1"/>
  <c r="V80"/>
  <c r="W80" s="1"/>
  <c r="V76"/>
  <c r="W76" s="1"/>
  <c r="V72"/>
  <c r="W72" s="1"/>
  <c r="V68"/>
  <c r="W68" s="1"/>
  <c r="V64"/>
  <c r="W64" s="1"/>
  <c r="V60"/>
  <c r="W60" s="1"/>
  <c r="V56"/>
  <c r="V52"/>
  <c r="W52" s="1"/>
  <c r="V48"/>
  <c r="V44"/>
  <c r="W44" s="1"/>
  <c r="V40"/>
  <c r="W40" s="1"/>
  <c r="V35"/>
  <c r="W35" s="1"/>
  <c r="V31"/>
  <c r="W31" s="1"/>
  <c r="V27"/>
  <c r="W27" s="1"/>
  <c r="V23"/>
  <c r="W23" s="1"/>
  <c r="V19"/>
  <c r="W19" s="1"/>
  <c r="V15"/>
  <c r="W15" s="1"/>
  <c r="V11"/>
  <c r="W11" s="1"/>
  <c r="V7"/>
  <c r="W7" s="1"/>
  <c r="I9"/>
  <c r="I13"/>
  <c r="I17"/>
  <c r="I21"/>
  <c r="I25"/>
  <c r="I29"/>
  <c r="I33"/>
  <c r="I38"/>
  <c r="I42"/>
  <c r="I46"/>
  <c r="I50"/>
  <c r="Z50" s="1"/>
  <c r="I54"/>
  <c r="Z54" s="1"/>
  <c r="I58"/>
  <c r="I62"/>
  <c r="I66"/>
  <c r="I70"/>
  <c r="I74"/>
  <c r="I78"/>
  <c r="I82"/>
  <c r="I86"/>
  <c r="V89"/>
  <c r="W89" s="1"/>
  <c r="V85"/>
  <c r="W85" s="1"/>
  <c r="V81"/>
  <c r="W81" s="1"/>
  <c r="V77"/>
  <c r="W77" s="1"/>
  <c r="V73"/>
  <c r="W73" s="1"/>
  <c r="V69"/>
  <c r="W69" s="1"/>
  <c r="V65"/>
  <c r="W65" s="1"/>
  <c r="V61"/>
  <c r="W61" s="1"/>
  <c r="V57"/>
  <c r="W57" s="1"/>
  <c r="V53"/>
  <c r="V49"/>
  <c r="W49" s="1"/>
  <c r="V45"/>
  <c r="V41"/>
  <c r="W41" s="1"/>
  <c r="V37"/>
  <c r="W37" s="1"/>
  <c r="V32"/>
  <c r="W32" s="1"/>
  <c r="V28"/>
  <c r="W28" s="1"/>
  <c r="V24"/>
  <c r="W24" s="1"/>
  <c r="V20"/>
  <c r="W20" s="1"/>
  <c r="V16"/>
  <c r="W16" s="1"/>
  <c r="V12"/>
  <c r="W12" s="1"/>
  <c r="V8"/>
  <c r="W8" s="1"/>
  <c r="M83" i="6"/>
  <c r="O11"/>
  <c r="O24"/>
  <c r="O47"/>
  <c r="O61"/>
  <c r="O66"/>
  <c r="O75"/>
  <c r="Q66"/>
  <c r="Q24"/>
  <c r="Q6"/>
  <c r="O21"/>
  <c r="Q21" s="1"/>
  <c r="O37"/>
  <c r="O43"/>
  <c r="Q43" s="1"/>
  <c r="O49"/>
  <c r="Q49" s="1"/>
  <c r="O63"/>
  <c r="O71"/>
  <c r="Q71" s="1"/>
  <c r="L83"/>
  <c r="O9"/>
  <c r="O13"/>
  <c r="O15"/>
  <c r="O17"/>
  <c r="O19"/>
  <c r="O27"/>
  <c r="O29"/>
  <c r="O31"/>
  <c r="O33"/>
  <c r="O35"/>
  <c r="O39"/>
  <c r="O45"/>
  <c r="O53"/>
  <c r="O56"/>
  <c r="O73"/>
  <c r="O78"/>
  <c r="O80"/>
  <c r="Q11"/>
  <c r="Q33"/>
  <c r="Q37"/>
  <c r="Q47"/>
  <c r="Q61"/>
  <c r="Q63"/>
  <c r="Q75"/>
  <c r="O10"/>
  <c r="O12"/>
  <c r="O14"/>
  <c r="O16"/>
  <c r="O18"/>
  <c r="O20"/>
  <c r="O22"/>
  <c r="O25"/>
  <c r="O28"/>
  <c r="O30"/>
  <c r="O32"/>
  <c r="Q32" s="1"/>
  <c r="O34"/>
  <c r="O36"/>
  <c r="O38"/>
  <c r="O41"/>
  <c r="Q41" s="1"/>
  <c r="O42"/>
  <c r="O44"/>
  <c r="Q44" s="1"/>
  <c r="O46"/>
  <c r="O48"/>
  <c r="O52"/>
  <c r="Q52" s="1"/>
  <c r="O55"/>
  <c r="O59"/>
  <c r="O62"/>
  <c r="O65"/>
  <c r="O69"/>
  <c r="O72"/>
  <c r="O74"/>
  <c r="O76"/>
  <c r="O79"/>
  <c r="O1"/>
  <c r="Q1" s="1"/>
  <c r="R26"/>
  <c r="I2"/>
  <c r="R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7"/>
  <c r="R43"/>
  <c r="R65"/>
  <c r="R69"/>
  <c r="R71"/>
  <c r="R73"/>
  <c r="R75"/>
  <c r="R68"/>
  <c r="R70"/>
  <c r="R72"/>
  <c r="R74"/>
  <c r="R28"/>
  <c r="R29"/>
  <c r="R30"/>
  <c r="R31"/>
  <c r="R36"/>
  <c r="R37"/>
  <c r="R38"/>
  <c r="R40"/>
  <c r="R42"/>
  <c r="R45"/>
  <c r="R47"/>
  <c r="R48"/>
  <c r="R50"/>
  <c r="R53"/>
  <c r="R54"/>
  <c r="R55"/>
  <c r="R56"/>
  <c r="R58"/>
  <c r="R60"/>
  <c r="R61"/>
  <c r="R62"/>
  <c r="R63"/>
  <c r="R64"/>
  <c r="R66"/>
  <c r="R67"/>
  <c r="R76"/>
  <c r="R77"/>
  <c r="R78"/>
  <c r="R79"/>
  <c r="R80"/>
  <c r="R35"/>
  <c r="R39"/>
  <c r="R46"/>
  <c r="R51"/>
  <c r="R57"/>
  <c r="R59"/>
  <c r="X37" i="1"/>
  <c r="N61"/>
  <c r="O61" s="1"/>
  <c r="X61"/>
  <c r="M61"/>
  <c r="U3" i="10" l="1"/>
  <c r="X30"/>
  <c r="R3"/>
  <c r="X5"/>
  <c r="V82" i="7"/>
  <c r="V58"/>
  <c r="V39"/>
  <c r="V77"/>
  <c r="V5"/>
  <c r="H47"/>
  <c r="V68"/>
  <c r="V21"/>
  <c r="N69"/>
  <c r="O69" s="1"/>
  <c r="P69" s="1"/>
  <c r="V69" s="1"/>
  <c r="H69"/>
  <c r="V47"/>
  <c r="E3"/>
  <c r="P16"/>
  <c r="Q79" i="6"/>
  <c r="Q55"/>
  <c r="Q5"/>
  <c r="Q38"/>
  <c r="Q72"/>
  <c r="Q4"/>
  <c r="Q42"/>
  <c r="Q18"/>
  <c r="Q14"/>
  <c r="Q62"/>
  <c r="Q78"/>
  <c r="Q39"/>
  <c r="Q76"/>
  <c r="Q35"/>
  <c r="Q74"/>
  <c r="Q73"/>
  <c r="Q7"/>
  <c r="Q46"/>
  <c r="Q29"/>
  <c r="Q28"/>
  <c r="Q25"/>
  <c r="Q20"/>
  <c r="Q17"/>
  <c r="Q65"/>
  <c r="Q12"/>
  <c r="R2"/>
  <c r="Q2"/>
  <c r="I83"/>
  <c r="O83"/>
  <c r="Q59"/>
  <c r="Q8"/>
  <c r="Q30"/>
  <c r="Q22"/>
  <c r="Q16"/>
  <c r="Q69"/>
  <c r="Q80"/>
  <c r="Q56"/>
  <c r="Q53"/>
  <c r="Q36"/>
  <c r="Q34"/>
  <c r="Q10"/>
  <c r="Q48"/>
  <c r="Q31"/>
  <c r="Q45"/>
  <c r="Q3"/>
  <c r="Q27"/>
  <c r="Q9"/>
  <c r="Q19"/>
  <c r="Q15"/>
  <c r="Q13"/>
  <c r="R34"/>
  <c r="L61" i="1"/>
  <c r="R61"/>
  <c r="N89"/>
  <c r="M89"/>
  <c r="X31"/>
  <c r="X49"/>
  <c r="X51"/>
  <c r="X52"/>
  <c r="X55"/>
  <c r="X57"/>
  <c r="X58"/>
  <c r="X59"/>
  <c r="X60"/>
  <c r="X62"/>
  <c r="N88"/>
  <c r="M88"/>
  <c r="N87"/>
  <c r="M87"/>
  <c r="N86"/>
  <c r="M86"/>
  <c r="N85"/>
  <c r="M85"/>
  <c r="O85" s="1"/>
  <c r="L85" s="1"/>
  <c r="N84"/>
  <c r="M84"/>
  <c r="N83"/>
  <c r="M83"/>
  <c r="N82"/>
  <c r="M82"/>
  <c r="N81"/>
  <c r="M81"/>
  <c r="O81" s="1"/>
  <c r="N80"/>
  <c r="M80"/>
  <c r="N79"/>
  <c r="M7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O69" s="1"/>
  <c r="L69" s="1"/>
  <c r="N68"/>
  <c r="M68"/>
  <c r="X3" i="10" l="1"/>
  <c r="O3" i="7"/>
  <c r="P3"/>
  <c r="V16"/>
  <c r="V3" s="1"/>
  <c r="S61" i="1"/>
  <c r="T61" s="1"/>
  <c r="Z61" s="1"/>
  <c r="S83" i="6"/>
  <c r="Q83"/>
  <c r="O68" i="1"/>
  <c r="R68" s="1"/>
  <c r="O80"/>
  <c r="L80" s="1"/>
  <c r="O84"/>
  <c r="L84" s="1"/>
  <c r="O89"/>
  <c r="R89" s="1"/>
  <c r="L81"/>
  <c r="R81"/>
  <c r="R84"/>
  <c r="O70"/>
  <c r="O78"/>
  <c r="R78" s="1"/>
  <c r="O82"/>
  <c r="R82" s="1"/>
  <c r="O86"/>
  <c r="O77"/>
  <c r="R85"/>
  <c r="R80"/>
  <c r="R69"/>
  <c r="O71"/>
  <c r="R71" s="1"/>
  <c r="O73"/>
  <c r="O75"/>
  <c r="R75" s="1"/>
  <c r="O79"/>
  <c r="R79" s="1"/>
  <c r="O83"/>
  <c r="R83" s="1"/>
  <c r="O87"/>
  <c r="R87" s="1"/>
  <c r="O88"/>
  <c r="R88" s="1"/>
  <c r="O72"/>
  <c r="R72" s="1"/>
  <c r="O74"/>
  <c r="R74" s="1"/>
  <c r="O76"/>
  <c r="R76" s="1"/>
  <c r="L68"/>
  <c r="L71"/>
  <c r="X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1"/>
  <c r="N31"/>
  <c r="M32"/>
  <c r="N32"/>
  <c r="M33"/>
  <c r="N33"/>
  <c r="M34"/>
  <c r="N34"/>
  <c r="M35"/>
  <c r="N35"/>
  <c r="N38"/>
  <c r="M40"/>
  <c r="N40"/>
  <c r="M41"/>
  <c r="N41"/>
  <c r="M42"/>
  <c r="N42"/>
  <c r="M44"/>
  <c r="N44"/>
  <c r="M47"/>
  <c r="N47"/>
  <c r="M49"/>
  <c r="N49"/>
  <c r="M51"/>
  <c r="N51"/>
  <c r="M52"/>
  <c r="N52"/>
  <c r="M55"/>
  <c r="N55"/>
  <c r="M57"/>
  <c r="N57"/>
  <c r="M58"/>
  <c r="N58"/>
  <c r="M59"/>
  <c r="N59"/>
  <c r="M60"/>
  <c r="N60"/>
  <c r="M62"/>
  <c r="N62"/>
  <c r="M63"/>
  <c r="N63"/>
  <c r="M64"/>
  <c r="N64"/>
  <c r="M65"/>
  <c r="N65"/>
  <c r="M66"/>
  <c r="N66"/>
  <c r="M67"/>
  <c r="N67"/>
  <c r="N5"/>
  <c r="M5"/>
  <c r="J38"/>
  <c r="M38" s="1"/>
  <c r="H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1" s="1"/>
  <c r="B32" s="1"/>
  <c r="B33" s="1"/>
  <c r="B34" s="1"/>
  <c r="B35" s="1"/>
  <c r="B38" s="1"/>
  <c r="B40" s="1"/>
  <c r="B41" s="1"/>
  <c r="B42" s="1"/>
  <c r="B44" s="1"/>
  <c r="B47" s="1"/>
  <c r="B49" s="1"/>
  <c r="B51" s="1"/>
  <c r="B52" s="1"/>
  <c r="B55" s="1"/>
  <c r="B57" s="1"/>
  <c r="B58" s="1"/>
  <c r="B59" s="1"/>
  <c r="B60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J3"/>
  <c r="Y3"/>
  <c r="Q3"/>
  <c r="P3"/>
  <c r="K3"/>
  <c r="G3"/>
  <c r="F3"/>
  <c r="S88" l="1"/>
  <c r="T88" s="1"/>
  <c r="Z88" s="1"/>
  <c r="T82"/>
  <c r="Z82" s="1"/>
  <c r="S82"/>
  <c r="S81"/>
  <c r="T81" s="1"/>
  <c r="Z81" s="1"/>
  <c r="T79"/>
  <c r="Z79" s="1"/>
  <c r="S79"/>
  <c r="S74"/>
  <c r="T74" s="1"/>
  <c r="Z74" s="1"/>
  <c r="I5"/>
  <c r="H3"/>
  <c r="S76"/>
  <c r="T76" s="1"/>
  <c r="Z76" s="1"/>
  <c r="T87"/>
  <c r="Z87" s="1"/>
  <c r="S87"/>
  <c r="S85"/>
  <c r="T85" s="1"/>
  <c r="Z85" s="1"/>
  <c r="T78"/>
  <c r="Z78" s="1"/>
  <c r="S78"/>
  <c r="S68"/>
  <c r="T68" s="1"/>
  <c r="Z68" s="1"/>
  <c r="T80"/>
  <c r="Z80" s="1"/>
  <c r="S80"/>
  <c r="S72"/>
  <c r="T72" s="1"/>
  <c r="Z72" s="1"/>
  <c r="T69"/>
  <c r="Z69" s="1"/>
  <c r="S69"/>
  <c r="S84"/>
  <c r="T84" s="1"/>
  <c r="Z84" s="1"/>
  <c r="T75"/>
  <c r="Z75" s="1"/>
  <c r="S75"/>
  <c r="S83"/>
  <c r="T83" s="1"/>
  <c r="Z83" s="1"/>
  <c r="T71"/>
  <c r="Z71" s="1"/>
  <c r="S71"/>
  <c r="S89"/>
  <c r="T89" s="1"/>
  <c r="Z89" s="1"/>
  <c r="L74"/>
  <c r="L89"/>
  <c r="L78"/>
  <c r="L75"/>
  <c r="L76"/>
  <c r="L82"/>
  <c r="L88"/>
  <c r="L70"/>
  <c r="R70"/>
  <c r="O67"/>
  <c r="O65"/>
  <c r="O55"/>
  <c r="L79"/>
  <c r="O5"/>
  <c r="L5" s="1"/>
  <c r="L77"/>
  <c r="R77"/>
  <c r="L73"/>
  <c r="R73"/>
  <c r="L86"/>
  <c r="R86"/>
  <c r="L72"/>
  <c r="L83"/>
  <c r="V5"/>
  <c r="L87"/>
  <c r="O66"/>
  <c r="R66" s="1"/>
  <c r="O64"/>
  <c r="R64" s="1"/>
  <c r="O57"/>
  <c r="R57" s="1"/>
  <c r="O52"/>
  <c r="R52" s="1"/>
  <c r="O49"/>
  <c r="R49" s="1"/>
  <c r="O44"/>
  <c r="R44" s="1"/>
  <c r="O41"/>
  <c r="R41" s="1"/>
  <c r="O38"/>
  <c r="R38" s="1"/>
  <c r="O34"/>
  <c r="R34" s="1"/>
  <c r="O32"/>
  <c r="R32" s="1"/>
  <c r="O29"/>
  <c r="R29" s="1"/>
  <c r="S29" s="1"/>
  <c r="T29" s="1"/>
  <c r="Z29" s="1"/>
  <c r="O27"/>
  <c r="R27" s="1"/>
  <c r="O25"/>
  <c r="R25" s="1"/>
  <c r="O23"/>
  <c r="R23" s="1"/>
  <c r="O21"/>
  <c r="R21" s="1"/>
  <c r="O19"/>
  <c r="R19" s="1"/>
  <c r="O17"/>
  <c r="R17" s="1"/>
  <c r="O15"/>
  <c r="R15" s="1"/>
  <c r="O13"/>
  <c r="R13" s="1"/>
  <c r="O11"/>
  <c r="R11" s="1"/>
  <c r="O9"/>
  <c r="R9" s="1"/>
  <c r="O7"/>
  <c r="R7" s="1"/>
  <c r="O51"/>
  <c r="R51" s="1"/>
  <c r="O47"/>
  <c r="R47" s="1"/>
  <c r="O42"/>
  <c r="R42" s="1"/>
  <c r="O40"/>
  <c r="R40" s="1"/>
  <c r="O35"/>
  <c r="R35" s="1"/>
  <c r="O33"/>
  <c r="R33" s="1"/>
  <c r="O31"/>
  <c r="R31" s="1"/>
  <c r="O28"/>
  <c r="R28" s="1"/>
  <c r="O26"/>
  <c r="R26" s="1"/>
  <c r="O24"/>
  <c r="R24" s="1"/>
  <c r="O22"/>
  <c r="R22" s="1"/>
  <c r="O20"/>
  <c r="R20" s="1"/>
  <c r="O18"/>
  <c r="R18" s="1"/>
  <c r="O16"/>
  <c r="R16" s="1"/>
  <c r="O14"/>
  <c r="R14" s="1"/>
  <c r="O12"/>
  <c r="R12" s="1"/>
  <c r="O10"/>
  <c r="R10" s="1"/>
  <c r="O8"/>
  <c r="R8" s="1"/>
  <c r="O6"/>
  <c r="R6" s="1"/>
  <c r="O63"/>
  <c r="R63" s="1"/>
  <c r="O62"/>
  <c r="R62" s="1"/>
  <c r="O60"/>
  <c r="R60" s="1"/>
  <c r="O59"/>
  <c r="R59" s="1"/>
  <c r="O58"/>
  <c r="R58" s="1"/>
  <c r="X3"/>
  <c r="N3"/>
  <c r="M3"/>
  <c r="S16" l="1"/>
  <c r="T16" s="1"/>
  <c r="Z16" s="1"/>
  <c r="S47"/>
  <c r="T47" s="1"/>
  <c r="Z47" s="1"/>
  <c r="S27"/>
  <c r="T27" s="1"/>
  <c r="Z27" s="1"/>
  <c r="S14"/>
  <c r="T14" s="1"/>
  <c r="Z14" s="1"/>
  <c r="S31"/>
  <c r="T31" s="1"/>
  <c r="Z31" s="1"/>
  <c r="S17"/>
  <c r="T17" s="1"/>
  <c r="Z17" s="1"/>
  <c r="S49"/>
  <c r="T49" s="1"/>
  <c r="Z49" s="1"/>
  <c r="S63"/>
  <c r="T63" s="1"/>
  <c r="Z63" s="1"/>
  <c r="S20"/>
  <c r="T20" s="1"/>
  <c r="Z20" s="1"/>
  <c r="S40"/>
  <c r="T40" s="1"/>
  <c r="Z40" s="1"/>
  <c r="S7"/>
  <c r="T7" s="1"/>
  <c r="Z7" s="1"/>
  <c r="S23"/>
  <c r="T23" s="1"/>
  <c r="Z23" s="1"/>
  <c r="S32"/>
  <c r="T32" s="1"/>
  <c r="Z32" s="1"/>
  <c r="S64"/>
  <c r="T64" s="1"/>
  <c r="Z64" s="1"/>
  <c r="S73"/>
  <c r="T73" s="1"/>
  <c r="Z73" s="1"/>
  <c r="S62"/>
  <c r="T62" s="1"/>
  <c r="Z62" s="1"/>
  <c r="S10"/>
  <c r="T10" s="1"/>
  <c r="Z10" s="1"/>
  <c r="S18"/>
  <c r="T18" s="1"/>
  <c r="Z18" s="1"/>
  <c r="S26"/>
  <c r="T26" s="1"/>
  <c r="Z26" s="1"/>
  <c r="S35"/>
  <c r="T35" s="1"/>
  <c r="Z35" s="1"/>
  <c r="S51"/>
  <c r="T51" s="1"/>
  <c r="Z51" s="1"/>
  <c r="S13"/>
  <c r="T13" s="1"/>
  <c r="Z13" s="1"/>
  <c r="S21"/>
  <c r="T21" s="1"/>
  <c r="Z21" s="1"/>
  <c r="S41"/>
  <c r="T41" s="1"/>
  <c r="Z41" s="1"/>
  <c r="S57"/>
  <c r="T57" s="1"/>
  <c r="Z57" s="1"/>
  <c r="S8"/>
  <c r="T8" s="1"/>
  <c r="Z8" s="1"/>
  <c r="S11"/>
  <c r="T11" s="1"/>
  <c r="Z11" s="1"/>
  <c r="S52"/>
  <c r="T52" s="1"/>
  <c r="Z52" s="1"/>
  <c r="S77"/>
  <c r="T77" s="1"/>
  <c r="Z77" s="1"/>
  <c r="S60"/>
  <c r="T60" s="1"/>
  <c r="Z60" s="1"/>
  <c r="S33"/>
  <c r="T33" s="1"/>
  <c r="Z33" s="1"/>
  <c r="S6"/>
  <c r="T6" s="1"/>
  <c r="Z6" s="1"/>
  <c r="S42"/>
  <c r="T42" s="1"/>
  <c r="Z42" s="1"/>
  <c r="S34"/>
  <c r="T34" s="1"/>
  <c r="Z34" s="1"/>
  <c r="T24"/>
  <c r="Z24" s="1"/>
  <c r="S24"/>
  <c r="T19"/>
  <c r="Z19" s="1"/>
  <c r="S19"/>
  <c r="T38"/>
  <c r="Z38" s="1"/>
  <c r="S38"/>
  <c r="T86"/>
  <c r="Z86" s="1"/>
  <c r="S86"/>
  <c r="T59"/>
  <c r="Z59" s="1"/>
  <c r="S59"/>
  <c r="T22"/>
  <c r="Z22" s="1"/>
  <c r="S22"/>
  <c r="T9"/>
  <c r="Z9" s="1"/>
  <c r="S9"/>
  <c r="T25"/>
  <c r="Z25" s="1"/>
  <c r="S25"/>
  <c r="T66"/>
  <c r="Z66" s="1"/>
  <c r="S66"/>
  <c r="T70"/>
  <c r="Z70" s="1"/>
  <c r="S70"/>
  <c r="T58"/>
  <c r="Z58" s="1"/>
  <c r="S58"/>
  <c r="T12"/>
  <c r="Z12" s="1"/>
  <c r="S12"/>
  <c r="T28"/>
  <c r="Z28" s="1"/>
  <c r="S28"/>
  <c r="T15"/>
  <c r="Z15" s="1"/>
  <c r="S15"/>
  <c r="T44"/>
  <c r="Z44" s="1"/>
  <c r="S44"/>
  <c r="L55"/>
  <c r="R55"/>
  <c r="L67"/>
  <c r="R67"/>
  <c r="L65"/>
  <c r="R65"/>
  <c r="R5"/>
  <c r="S5" s="1"/>
  <c r="T5" s="1"/>
  <c r="Z5" s="1"/>
  <c r="W5"/>
  <c r="W3" s="1"/>
  <c r="V3"/>
  <c r="L18"/>
  <c r="L8"/>
  <c r="L16"/>
  <c r="L24"/>
  <c r="L33"/>
  <c r="L47"/>
  <c r="L7"/>
  <c r="L15"/>
  <c r="L23"/>
  <c r="L44"/>
  <c r="L64"/>
  <c r="L6"/>
  <c r="L14"/>
  <c r="L22"/>
  <c r="L31"/>
  <c r="L42"/>
  <c r="L13"/>
  <c r="L21"/>
  <c r="L29"/>
  <c r="L41"/>
  <c r="L57"/>
  <c r="L12"/>
  <c r="L20"/>
  <c r="L28"/>
  <c r="L40"/>
  <c r="L11"/>
  <c r="L19"/>
  <c r="L27"/>
  <c r="L38"/>
  <c r="L52"/>
  <c r="L35"/>
  <c r="L17"/>
  <c r="L66"/>
  <c r="L10"/>
  <c r="L26"/>
  <c r="L51"/>
  <c r="L9"/>
  <c r="L25"/>
  <c r="L34"/>
  <c r="L49"/>
  <c r="L32"/>
  <c r="L63"/>
  <c r="L62"/>
  <c r="L60"/>
  <c r="L59"/>
  <c r="L58"/>
  <c r="I3"/>
  <c r="S65" l="1"/>
  <c r="T65" s="1"/>
  <c r="Z65" s="1"/>
  <c r="T55"/>
  <c r="Z55" s="1"/>
  <c r="S55"/>
  <c r="S67"/>
  <c r="T67" s="1"/>
  <c r="Z67" s="1"/>
  <c r="Z3" l="1"/>
  <c r="S3"/>
  <c r="T3"/>
  <c r="B27" i="6"/>
  <c r="B29" s="1"/>
  <c r="B30" s="1"/>
  <c r="B1"/>
  <c r="B28"/>
  <c r="B31" s="1"/>
  <c r="B52"/>
  <c r="B53"/>
  <c r="B54" s="1"/>
  <c r="B55" s="1"/>
  <c r="B56" s="1"/>
  <c r="B57" s="1"/>
  <c r="B58" s="1"/>
  <c r="B59" s="1"/>
  <c r="B60" s="1"/>
  <c r="B61" s="1"/>
  <c r="B62" s="1"/>
  <c r="B75"/>
  <c r="B76" s="1"/>
  <c r="B77" s="1"/>
  <c r="B78" s="1"/>
  <c r="B79" s="1"/>
  <c r="B80" s="1"/>
  <c r="B72"/>
  <c r="B73" s="1"/>
  <c r="B10"/>
  <c r="B33" l="1"/>
  <c r="B34" s="1"/>
  <c r="B35" s="1"/>
  <c r="B36" s="1"/>
  <c r="B37" s="1"/>
  <c r="B38" s="1"/>
  <c r="B39" s="1"/>
  <c r="B40" s="1"/>
  <c r="B41" s="1"/>
  <c r="B32"/>
  <c r="B42" l="1"/>
  <c r="B43" s="1"/>
  <c r="B44"/>
  <c r="B45" l="1"/>
  <c r="B47" s="1"/>
  <c r="B48" s="1"/>
  <c r="B49" s="1"/>
  <c r="B50" s="1"/>
  <c r="B46"/>
</calcChain>
</file>

<file path=xl/sharedStrings.xml><?xml version="1.0" encoding="utf-8"?>
<sst xmlns="http://schemas.openxmlformats.org/spreadsheetml/2006/main" count="1237" uniqueCount="189">
  <si>
    <t>No</t>
  </si>
  <si>
    <t>CER.NO</t>
  </si>
  <si>
    <t>DESIGN NO</t>
  </si>
  <si>
    <t>TYPE</t>
  </si>
  <si>
    <t>QTY</t>
  </si>
  <si>
    <t>GR.WT</t>
  </si>
  <si>
    <t>NT.WT</t>
  </si>
  <si>
    <t>G.AMT</t>
  </si>
  <si>
    <t>DIA.PCS</t>
  </si>
  <si>
    <t>DIA.WT</t>
  </si>
  <si>
    <t>SIEV.SZ</t>
  </si>
  <si>
    <t>DIA PCS</t>
  </si>
  <si>
    <t>AVR.DIA</t>
  </si>
  <si>
    <t>C.PCS</t>
  </si>
  <si>
    <t>C.WT</t>
  </si>
  <si>
    <t>DIA.PR</t>
  </si>
  <si>
    <t>DIA.VAL</t>
  </si>
  <si>
    <t>LABR</t>
  </si>
  <si>
    <t>CERT</t>
  </si>
  <si>
    <t>STAMP</t>
  </si>
  <si>
    <t>AMT</t>
  </si>
  <si>
    <t>necklace</t>
  </si>
  <si>
    <t>BL 16</t>
  </si>
  <si>
    <t>TP 598</t>
  </si>
  <si>
    <t>PS 491 PD</t>
  </si>
  <si>
    <t>PS 518 PD</t>
  </si>
  <si>
    <t>PS 497 ER</t>
  </si>
  <si>
    <t>PS 447 ER</t>
  </si>
  <si>
    <t>TP 169</t>
  </si>
  <si>
    <t>TP 592</t>
  </si>
  <si>
    <t>PS 473 ER</t>
  </si>
  <si>
    <t>PS 300 ER</t>
  </si>
  <si>
    <t>PS 312 PD</t>
  </si>
  <si>
    <t>PS 300 PD</t>
  </si>
  <si>
    <t>PS 201 PD</t>
  </si>
  <si>
    <t>PS 319 ER</t>
  </si>
  <si>
    <t>PS 491 ER</t>
  </si>
  <si>
    <t>PS 36</t>
  </si>
  <si>
    <t>PS 490 ER</t>
  </si>
  <si>
    <t>PS 19 ER</t>
  </si>
  <si>
    <t>PS 251 ER</t>
  </si>
  <si>
    <t>PS 312ER</t>
  </si>
  <si>
    <t>PS 36 PD</t>
  </si>
  <si>
    <t>PS 473 PD</t>
  </si>
  <si>
    <t>LR 362</t>
  </si>
  <si>
    <t>PS 201 ER</t>
  </si>
  <si>
    <t>EARRING</t>
  </si>
  <si>
    <t>PENDENT</t>
  </si>
  <si>
    <t>RING</t>
  </si>
  <si>
    <t>bracelts</t>
  </si>
  <si>
    <t>PENDANT</t>
  </si>
  <si>
    <t>EARRINGS</t>
  </si>
  <si>
    <t>NECKLACE</t>
  </si>
  <si>
    <t>OUR NO.</t>
  </si>
  <si>
    <t>PS-426-PD</t>
  </si>
  <si>
    <t>PS-426-ER</t>
  </si>
  <si>
    <t>EARINGS</t>
  </si>
  <si>
    <t>PS 498</t>
  </si>
  <si>
    <t>PS 426 ER</t>
  </si>
  <si>
    <t>RG 30</t>
  </si>
  <si>
    <t>TP 547-ER</t>
  </si>
  <si>
    <t>PS 500-PD</t>
  </si>
  <si>
    <t>PS 468-ER</t>
  </si>
  <si>
    <t>PS 198-ER</t>
  </si>
  <si>
    <t>R 1608</t>
  </si>
  <si>
    <t>PS 500-ER</t>
  </si>
  <si>
    <t>PS 228-PD</t>
  </si>
  <si>
    <t>LR-1873</t>
  </si>
  <si>
    <t>PS 288-PD</t>
  </si>
  <si>
    <t>RPDS-11</t>
  </si>
  <si>
    <t>PS 159-ER</t>
  </si>
  <si>
    <t>PS 497-ER</t>
  </si>
  <si>
    <t>RTM-14</t>
  </si>
  <si>
    <t>PS 187-ER</t>
  </si>
  <si>
    <t>PS 507-PD</t>
  </si>
  <si>
    <t>PS 426-PD</t>
  </si>
  <si>
    <t>RG 32</t>
  </si>
  <si>
    <t>RG 7</t>
  </si>
  <si>
    <t>SBLR-152</t>
  </si>
  <si>
    <t>PS 198-PD</t>
  </si>
  <si>
    <t>SPD-1</t>
  </si>
  <si>
    <t>PS 159-PD</t>
  </si>
  <si>
    <t>RG 31</t>
  </si>
  <si>
    <t>TA 162</t>
  </si>
  <si>
    <t>NS-88</t>
  </si>
  <si>
    <t>BR-14</t>
  </si>
  <si>
    <t>NS-88-ER</t>
  </si>
  <si>
    <t>PS-262-PD</t>
  </si>
  <si>
    <t>PS-262-ER</t>
  </si>
  <si>
    <t>NKS-187-NK</t>
  </si>
  <si>
    <t>NKS-100-NK</t>
  </si>
  <si>
    <t>NKS-100-ER</t>
  </si>
  <si>
    <t>NKS-188-ER</t>
  </si>
  <si>
    <t>NKS-188-NK</t>
  </si>
  <si>
    <t>NKS-189-NK</t>
  </si>
  <si>
    <t>NKS-189-ER</t>
  </si>
  <si>
    <t>NKS-186-NK</t>
  </si>
  <si>
    <t>DNK-7-NK</t>
  </si>
  <si>
    <t>DNK-7-ER</t>
  </si>
  <si>
    <t>R-2241</t>
  </si>
  <si>
    <t>RG-18</t>
  </si>
  <si>
    <t>RPS 8-PD</t>
  </si>
  <si>
    <t>B0J94509</t>
  </si>
  <si>
    <t>B0J94510</t>
  </si>
  <si>
    <t>B0J94511</t>
  </si>
  <si>
    <t>B0J94512</t>
  </si>
  <si>
    <t>B0J94513</t>
  </si>
  <si>
    <t>B0J94514</t>
  </si>
  <si>
    <t>B0J94515</t>
  </si>
  <si>
    <t>B0J94516</t>
  </si>
  <si>
    <t>B0J94517</t>
  </si>
  <si>
    <t>B0J94518</t>
  </si>
  <si>
    <t>B0J94519</t>
  </si>
  <si>
    <t>B0J94520</t>
  </si>
  <si>
    <t>B0J94521</t>
  </si>
  <si>
    <t>B0J94522</t>
  </si>
  <si>
    <t>B0J94523</t>
  </si>
  <si>
    <t>B0J94524</t>
  </si>
  <si>
    <t>B0J94525</t>
  </si>
  <si>
    <t>B0J94526</t>
  </si>
  <si>
    <t>B0J94527</t>
  </si>
  <si>
    <t>B0J94528</t>
  </si>
  <si>
    <t>B0J94529</t>
  </si>
  <si>
    <t>B0J94530</t>
  </si>
  <si>
    <t>B0J94531</t>
  </si>
  <si>
    <t>B0J94532</t>
  </si>
  <si>
    <t>B0J94533</t>
  </si>
  <si>
    <t>B0J94534</t>
  </si>
  <si>
    <t>B0J94535</t>
  </si>
  <si>
    <t>B0J94536</t>
  </si>
  <si>
    <t>B0J94537</t>
  </si>
  <si>
    <t>B0J94538</t>
  </si>
  <si>
    <t>B0J94539</t>
  </si>
  <si>
    <t>B0J94540</t>
  </si>
  <si>
    <t>B0J94541</t>
  </si>
  <si>
    <t>B0J94542</t>
  </si>
  <si>
    <t>B0J94543</t>
  </si>
  <si>
    <t>B0J94544</t>
  </si>
  <si>
    <t>B0J94545</t>
  </si>
  <si>
    <t>B0J94546</t>
  </si>
  <si>
    <t>B0J94547</t>
  </si>
  <si>
    <t>B0J94548</t>
  </si>
  <si>
    <t>B0J94549</t>
  </si>
  <si>
    <t>B0J76858</t>
  </si>
  <si>
    <t>B0J76867</t>
  </si>
  <si>
    <t>B0J77244</t>
  </si>
  <si>
    <t>B0J76855</t>
  </si>
  <si>
    <t>B0J88701</t>
  </si>
  <si>
    <t>B0J76852</t>
  </si>
  <si>
    <t>B0J76817</t>
  </si>
  <si>
    <t>B0J76849</t>
  </si>
  <si>
    <t>B0J76790</t>
  </si>
  <si>
    <t>B0J76861</t>
  </si>
  <si>
    <t>B0J76823</t>
  </si>
  <si>
    <t>B0J76814</t>
  </si>
  <si>
    <t>B0J76846</t>
  </si>
  <si>
    <t>B0J76847</t>
  </si>
  <si>
    <t>B0J76856</t>
  </si>
  <si>
    <t>B0J76816</t>
  </si>
  <si>
    <t>B0J76859</t>
  </si>
  <si>
    <t>B0J76870</t>
  </si>
  <si>
    <t>B0J76821</t>
  </si>
  <si>
    <t>B0J76848</t>
  </si>
  <si>
    <t>B0J76897</t>
  </si>
  <si>
    <t>B0J76803</t>
  </si>
  <si>
    <t>B0J76851</t>
  </si>
  <si>
    <t>B0J76893</t>
  </si>
  <si>
    <t>B0J76857</t>
  </si>
  <si>
    <t>B0J76875</t>
  </si>
  <si>
    <t>B0J77253</t>
  </si>
  <si>
    <t>B0J88719</t>
  </si>
  <si>
    <t>B0J94551</t>
  </si>
  <si>
    <t>B0J94552</t>
  </si>
  <si>
    <t>B0J94553</t>
  </si>
  <si>
    <t>B0J94550</t>
  </si>
  <si>
    <t>NS-31-ER</t>
  </si>
  <si>
    <t>CHAIN</t>
  </si>
  <si>
    <t>CH-10</t>
  </si>
  <si>
    <t>CH-3</t>
  </si>
  <si>
    <t>CH-4</t>
  </si>
  <si>
    <t>NKS-187-ER</t>
  </si>
  <si>
    <t>CH-01</t>
  </si>
  <si>
    <t>CH-5</t>
  </si>
  <si>
    <t>CH-6</t>
  </si>
  <si>
    <t>CH-2</t>
  </si>
  <si>
    <t>+2-6</t>
  </si>
  <si>
    <t>48000</t>
  </si>
  <si>
    <t>-2</t>
  </si>
  <si>
    <t>+6-10</t>
  </si>
</sst>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</font>
    <font>
      <sz val="11"/>
      <color indexed="64"/>
      <name val="Trebuchet MS"/>
      <family val="2"/>
    </font>
    <font>
      <sz val="11"/>
      <name val="Calibri"/>
      <family val="2"/>
      <scheme val="minor"/>
    </font>
    <font>
      <sz val="11"/>
      <color indexed="6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/>
    </xf>
    <xf numFmtId="0" fontId="4" fillId="0" borderId="2" xfId="0" applyFont="1" applyFill="1" applyBorder="1" applyAlignment="1"/>
    <xf numFmtId="0" fontId="0" fillId="0" borderId="0" xfId="0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Fill="1"/>
    <xf numFmtId="0" fontId="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3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6" fillId="0" borderId="2" xfId="0" applyNumberFormat="1" applyFont="1" applyFill="1" applyBorder="1" applyAlignment="1">
      <alignment horizontal="center"/>
    </xf>
    <xf numFmtId="1" fontId="0" fillId="0" borderId="1" xfId="0" applyNumberFormat="1" applyFont="1" applyFill="1" applyBorder="1"/>
    <xf numFmtId="0" fontId="6" fillId="0" borderId="2" xfId="0" applyFont="1" applyFill="1" applyBorder="1" applyAlignment="1"/>
    <xf numFmtId="2" fontId="6" fillId="0" borderId="2" xfId="0" applyNumberFormat="1" applyFont="1" applyFill="1" applyBorder="1" applyAlignment="1">
      <alignment horizontal="center"/>
    </xf>
    <xf numFmtId="0" fontId="0" fillId="0" borderId="3" xfId="0" applyFill="1" applyBorder="1"/>
    <xf numFmtId="0" fontId="4" fillId="0" borderId="2" xfId="0" applyFont="1" applyFill="1" applyBorder="1" applyAlignment="1">
      <alignment vertical="center"/>
    </xf>
    <xf numFmtId="2" fontId="4" fillId="0" borderId="2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0" fillId="0" borderId="2" xfId="0" applyFont="1" applyFill="1" applyBorder="1"/>
    <xf numFmtId="0" fontId="2" fillId="0" borderId="2" xfId="0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/>
    <xf numFmtId="1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ont="1" applyFill="1" applyBorder="1"/>
    <xf numFmtId="164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/>
    <xf numFmtId="0" fontId="0" fillId="0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2" fontId="0" fillId="0" borderId="0" xfId="0" applyNumberFormat="1"/>
    <xf numFmtId="2" fontId="1" fillId="0" borderId="2" xfId="0" applyNumberFormat="1" applyFont="1" applyBorder="1"/>
    <xf numFmtId="2" fontId="0" fillId="0" borderId="2" xfId="0" applyNumberFormat="1" applyBorder="1"/>
    <xf numFmtId="0" fontId="2" fillId="0" borderId="10" xfId="0" applyFont="1" applyFill="1" applyBorder="1" applyAlignment="1"/>
    <xf numFmtId="0" fontId="2" fillId="0" borderId="10" xfId="0" applyFont="1" applyFill="1" applyBorder="1" applyAlignment="1">
      <alignment horizontal="center"/>
    </xf>
    <xf numFmtId="2" fontId="2" fillId="0" borderId="10" xfId="0" applyNumberFormat="1" applyFont="1" applyFill="1" applyBorder="1" applyAlignment="1"/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/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/>
    </xf>
    <xf numFmtId="2" fontId="3" fillId="0" borderId="15" xfId="0" applyNumberFormat="1" applyFont="1" applyFill="1" applyBorder="1" applyAlignment="1">
      <alignment horizontal="center" vertical="center"/>
    </xf>
    <xf numFmtId="1" fontId="3" fillId="0" borderId="15" xfId="0" applyNumberFormat="1" applyFont="1" applyFill="1" applyBorder="1" applyAlignment="1">
      <alignment horizontal="center" vertical="center"/>
    </xf>
    <xf numFmtId="1" fontId="3" fillId="0" borderId="1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0" fillId="0" borderId="3" xfId="0" applyBorder="1"/>
    <xf numFmtId="0" fontId="0" fillId="0" borderId="17" xfId="0" applyBorder="1"/>
    <xf numFmtId="0" fontId="1" fillId="0" borderId="17" xfId="0" applyFont="1" applyBorder="1"/>
    <xf numFmtId="0" fontId="1" fillId="0" borderId="2" xfId="0" applyFont="1" applyBorder="1"/>
    <xf numFmtId="2" fontId="1" fillId="0" borderId="17" xfId="0" applyNumberFormat="1" applyFont="1" applyBorder="1"/>
    <xf numFmtId="2" fontId="0" fillId="0" borderId="0" xfId="0" applyNumberFormat="1" applyBorder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32"/>
  <sheetViews>
    <sheetView topLeftCell="G1" workbookViewId="0">
      <selection activeCell="X45" sqref="X45"/>
    </sheetView>
  </sheetViews>
  <sheetFormatPr defaultRowHeight="15"/>
  <cols>
    <col min="1" max="2" width="9.140625" style="20"/>
    <col min="3" max="3" width="14.28515625" style="20" customWidth="1"/>
    <col min="4" max="4" width="11.7109375" style="20" customWidth="1"/>
    <col min="5" max="5" width="11.85546875" style="65" customWidth="1"/>
    <col min="6" max="10" width="9.140625" style="20" customWidth="1"/>
    <col min="11" max="11" width="9.5703125" style="20" customWidth="1"/>
    <col min="12" max="18" width="9.140625" style="20" customWidth="1"/>
    <col min="19" max="20" width="9.5703125" style="20" customWidth="1"/>
    <col min="21" max="24" width="9.140625" style="20" customWidth="1"/>
    <col min="25" max="25" width="9.140625" style="20"/>
    <col min="26" max="26" width="9.5703125" style="20" bestFit="1" customWidth="1"/>
    <col min="27" max="16384" width="9.140625" style="20"/>
  </cols>
  <sheetData>
    <row r="1" spans="1:28">
      <c r="B1" s="94"/>
      <c r="C1" s="95"/>
      <c r="D1" s="96"/>
      <c r="E1" s="33"/>
      <c r="F1" s="33"/>
      <c r="G1" s="34"/>
      <c r="H1" s="34"/>
      <c r="I1" s="34"/>
      <c r="J1" s="35">
        <v>2371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9"/>
      <c r="AB1" s="36"/>
    </row>
    <row r="2" spans="1:28" ht="16.5">
      <c r="A2" s="23" t="s">
        <v>53</v>
      </c>
      <c r="B2" s="24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5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4" t="s">
        <v>9</v>
      </c>
      <c r="O2" s="24" t="s">
        <v>12</v>
      </c>
      <c r="P2" s="24" t="s">
        <v>13</v>
      </c>
      <c r="Q2" s="24" t="s">
        <v>14</v>
      </c>
      <c r="R2" s="24" t="s">
        <v>15</v>
      </c>
      <c r="S2" s="24" t="s">
        <v>16</v>
      </c>
      <c r="T2" s="24" t="s">
        <v>16</v>
      </c>
      <c r="U2" s="24" t="s">
        <v>17</v>
      </c>
      <c r="V2" s="24" t="s">
        <v>17</v>
      </c>
      <c r="W2" s="24" t="s">
        <v>17</v>
      </c>
      <c r="X2" s="24" t="s">
        <v>18</v>
      </c>
      <c r="Y2" s="24" t="s">
        <v>19</v>
      </c>
      <c r="Z2" s="24" t="s">
        <v>20</v>
      </c>
      <c r="AA2" s="19"/>
      <c r="AB2" s="36"/>
    </row>
    <row r="3" spans="1:28" ht="16.5">
      <c r="A3" s="23"/>
      <c r="B3" s="24"/>
      <c r="C3" s="24"/>
      <c r="D3" s="37"/>
      <c r="E3" s="37"/>
      <c r="F3" s="38">
        <f>SUM(F5:F331)</f>
        <v>113</v>
      </c>
      <c r="G3" s="39">
        <f>SUM(G5:G331)</f>
        <v>474.30500000000035</v>
      </c>
      <c r="H3" s="39">
        <f>SUM(H5:H89)</f>
        <v>457.96499999999997</v>
      </c>
      <c r="I3" s="38">
        <f>SUM(I5:I331)</f>
        <v>1085835.0149999994</v>
      </c>
      <c r="J3" s="38">
        <f>SUM(J5:J331)</f>
        <v>6425</v>
      </c>
      <c r="K3" s="39">
        <f>SUM(K5:K331)</f>
        <v>81.699999999999989</v>
      </c>
      <c r="L3" s="24"/>
      <c r="M3" s="38">
        <f>SUM(M5:M332)</f>
        <v>6425</v>
      </c>
      <c r="N3" s="39">
        <f>SUM(N5:N332)</f>
        <v>81.699999999999989</v>
      </c>
      <c r="O3" s="24"/>
      <c r="P3" s="38">
        <f>SUM(P5:P328)</f>
        <v>19</v>
      </c>
      <c r="Q3" s="39">
        <f>SUM(Q5:Q328)</f>
        <v>56.36</v>
      </c>
      <c r="R3" s="24"/>
      <c r="S3" s="38">
        <f>SUM(S5:S332)</f>
        <v>3935549.2250000001</v>
      </c>
      <c r="T3" s="38">
        <f>SUM(T5:T332)</f>
        <v>3935549.2250000001</v>
      </c>
      <c r="U3" s="24"/>
      <c r="V3" s="38">
        <f>SUM(V5:V88)</f>
        <v>185280.14999999997</v>
      </c>
      <c r="W3" s="38">
        <f>SUM(W5:W332)</f>
        <v>190146.94999999995</v>
      </c>
      <c r="X3" s="38">
        <f>SUM(X5:X332)</f>
        <v>32189.80000000001</v>
      </c>
      <c r="Y3" s="38">
        <f>SUM(Y5:Y332)</f>
        <v>1166</v>
      </c>
      <c r="Z3" s="38">
        <f>SUM(Z5:Z332)</f>
        <v>5248878.6899999976</v>
      </c>
      <c r="AA3" s="27"/>
      <c r="AB3" s="36"/>
    </row>
    <row r="4" spans="1:28" ht="16.5">
      <c r="A4" s="23"/>
      <c r="B4" s="25"/>
      <c r="C4" s="25"/>
      <c r="D4" s="25"/>
      <c r="E4" s="37"/>
      <c r="F4" s="25"/>
      <c r="G4" s="25"/>
      <c r="H4" s="25"/>
      <c r="I4" s="40"/>
      <c r="J4" s="25"/>
      <c r="K4" s="25"/>
      <c r="L4" s="24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9"/>
      <c r="AB4" s="36"/>
    </row>
    <row r="5" spans="1:28" ht="15.75">
      <c r="A5" s="3">
        <v>314</v>
      </c>
      <c r="B5" s="8">
        <v>1</v>
      </c>
      <c r="C5" s="1" t="s">
        <v>102</v>
      </c>
      <c r="D5" s="28" t="s">
        <v>22</v>
      </c>
      <c r="E5" s="2" t="s">
        <v>46</v>
      </c>
      <c r="F5" s="1">
        <v>2</v>
      </c>
      <c r="G5" s="26">
        <v>4.53</v>
      </c>
      <c r="H5" s="11">
        <f t="shared" ref="H5:H80" si="0">G5-K5/5</f>
        <v>4.4420000000000002</v>
      </c>
      <c r="I5" s="12">
        <f>2371*H5</f>
        <v>10531.982</v>
      </c>
      <c r="J5" s="2">
        <v>50</v>
      </c>
      <c r="K5" s="29">
        <v>0.44</v>
      </c>
      <c r="L5" s="14" t="str">
        <f t="shared" ref="L5" si="1">IF(O5&lt;0.0075,"-2",IF(O5&lt;0.019,"+2-6",IF(O5&lt;0.059,"+6-10",IF(O5&lt;0.075,"+10-11",IF(O5&lt;0.108,"+11-13","0")))))</f>
        <v>+2-6</v>
      </c>
      <c r="M5" s="15">
        <f t="shared" ref="M5" si="2">J5</f>
        <v>50</v>
      </c>
      <c r="N5" s="11">
        <f t="shared" ref="N5" si="3">K5</f>
        <v>0.44</v>
      </c>
      <c r="O5" s="16">
        <f t="shared" ref="O5" si="4">N5/M5</f>
        <v>8.8000000000000005E-3</v>
      </c>
      <c r="P5" s="1"/>
      <c r="Q5" s="1"/>
      <c r="R5" s="14" t="str">
        <f t="shared" ref="R5" si="5">IF(O5&lt;0.019,"48000",IF(O5&lt;0.059,"48000",IF(O5&lt;0.076,"48000",IF(O5&lt;0.108,"58000","0"))))</f>
        <v>48000</v>
      </c>
      <c r="S5" s="17">
        <f t="shared" ref="S5:S68" si="6">R5*N5</f>
        <v>21120</v>
      </c>
      <c r="T5" s="17">
        <f t="shared" ref="T5" si="7">S5</f>
        <v>21120</v>
      </c>
      <c r="U5" s="14">
        <v>400</v>
      </c>
      <c r="V5" s="18">
        <f t="shared" ref="V5:V68" si="8">U5*H5</f>
        <v>1776.8000000000002</v>
      </c>
      <c r="W5" s="17">
        <f t="shared" ref="W5" si="9">IF(V5&gt;750,V5,IF(V5&lt;750,750))</f>
        <v>1776.8000000000002</v>
      </c>
      <c r="X5" s="18">
        <f t="shared" ref="X5:X29" si="10">394*K5</f>
        <v>173.36</v>
      </c>
      <c r="Y5" s="18">
        <v>22</v>
      </c>
      <c r="Z5" s="17">
        <f t="shared" ref="Z5:Z68" si="11">I5+T5+W5+X5+Y5</f>
        <v>33624.142</v>
      </c>
      <c r="AA5" s="19"/>
      <c r="AB5" s="67"/>
    </row>
    <row r="6" spans="1:28" ht="15.75">
      <c r="A6" s="3">
        <v>317</v>
      </c>
      <c r="B6" s="8">
        <f>B5+1</f>
        <v>2</v>
      </c>
      <c r="C6" s="1" t="s">
        <v>103</v>
      </c>
      <c r="D6" s="28" t="s">
        <v>23</v>
      </c>
      <c r="E6" s="2" t="s">
        <v>46</v>
      </c>
      <c r="F6" s="1">
        <v>2</v>
      </c>
      <c r="G6" s="26">
        <v>4.53</v>
      </c>
      <c r="H6" s="11">
        <f t="shared" si="0"/>
        <v>4.3920000000000003</v>
      </c>
      <c r="I6" s="12">
        <f t="shared" ref="I6:I69" si="12">2371*H6</f>
        <v>10413.432000000001</v>
      </c>
      <c r="J6" s="2">
        <v>62</v>
      </c>
      <c r="K6" s="29">
        <v>0.69</v>
      </c>
      <c r="L6" s="14" t="str">
        <f t="shared" ref="L6:L82" si="13">IF(O6&lt;0.0075,"-2",IF(O6&lt;0.019,"+2-6",IF(O6&lt;0.059,"+6-10",IF(O6&lt;0.075,"+10-11",IF(O6&lt;0.108,"+11-13","0")))))</f>
        <v>+2-6</v>
      </c>
      <c r="M6" s="15">
        <f t="shared" ref="M6:M89" si="14">J6</f>
        <v>62</v>
      </c>
      <c r="N6" s="11">
        <f t="shared" ref="N6:N89" si="15">K6</f>
        <v>0.69</v>
      </c>
      <c r="O6" s="16">
        <f t="shared" ref="O6:O82" si="16">N6/M6</f>
        <v>1.1129032258064515E-2</v>
      </c>
      <c r="P6" s="1"/>
      <c r="Q6" s="1"/>
      <c r="R6" s="14" t="str">
        <f t="shared" ref="R6:R81" si="17">IF(O6&lt;0.019,"48000",IF(O6&lt;0.059,"48000",IF(O6&lt;0.076,"48000",IF(O6&lt;0.108,"58000","0"))))</f>
        <v>48000</v>
      </c>
      <c r="S6" s="17">
        <f t="shared" si="6"/>
        <v>33120</v>
      </c>
      <c r="T6" s="17">
        <f t="shared" ref="T6:T81" si="18">S6</f>
        <v>33120</v>
      </c>
      <c r="U6" s="14">
        <v>400</v>
      </c>
      <c r="V6" s="18">
        <f t="shared" si="8"/>
        <v>1756.8000000000002</v>
      </c>
      <c r="W6" s="17">
        <f t="shared" ref="W6:W81" si="19">IF(V6&gt;750,V6,IF(V6&lt;750,750))</f>
        <v>1756.8000000000002</v>
      </c>
      <c r="X6" s="18">
        <f t="shared" si="10"/>
        <v>271.85999999999996</v>
      </c>
      <c r="Y6" s="18">
        <v>22</v>
      </c>
      <c r="Z6" s="17">
        <f t="shared" si="11"/>
        <v>45584.092000000004</v>
      </c>
      <c r="AA6" s="19"/>
      <c r="AB6" s="67"/>
    </row>
    <row r="7" spans="1:28" ht="15.75">
      <c r="A7" s="3">
        <v>319</v>
      </c>
      <c r="B7" s="8">
        <f t="shared" ref="B7:B83" si="20">B6+1</f>
        <v>3</v>
      </c>
      <c r="C7" s="1" t="s">
        <v>104</v>
      </c>
      <c r="D7" s="28" t="s">
        <v>24</v>
      </c>
      <c r="E7" s="2" t="s">
        <v>47</v>
      </c>
      <c r="F7" s="1">
        <v>1</v>
      </c>
      <c r="G7" s="26">
        <v>1.84</v>
      </c>
      <c r="H7" s="11">
        <f t="shared" si="0"/>
        <v>1.77</v>
      </c>
      <c r="I7" s="12">
        <f t="shared" si="12"/>
        <v>4196.67</v>
      </c>
      <c r="J7" s="2">
        <v>32</v>
      </c>
      <c r="K7" s="29">
        <v>0.35</v>
      </c>
      <c r="L7" s="14" t="str">
        <f t="shared" si="13"/>
        <v>+2-6</v>
      </c>
      <c r="M7" s="15">
        <f t="shared" si="14"/>
        <v>32</v>
      </c>
      <c r="N7" s="11">
        <f t="shared" si="15"/>
        <v>0.35</v>
      </c>
      <c r="O7" s="16">
        <f t="shared" si="16"/>
        <v>1.0937499999999999E-2</v>
      </c>
      <c r="P7" s="1"/>
      <c r="Q7" s="1"/>
      <c r="R7" s="14" t="str">
        <f t="shared" si="17"/>
        <v>48000</v>
      </c>
      <c r="S7" s="17">
        <f t="shared" si="6"/>
        <v>16800</v>
      </c>
      <c r="T7" s="17">
        <f t="shared" si="18"/>
        <v>16800</v>
      </c>
      <c r="U7" s="14">
        <v>400</v>
      </c>
      <c r="V7" s="18">
        <f t="shared" si="8"/>
        <v>708</v>
      </c>
      <c r="W7" s="17">
        <f t="shared" si="19"/>
        <v>750</v>
      </c>
      <c r="X7" s="18">
        <f t="shared" si="10"/>
        <v>137.89999999999998</v>
      </c>
      <c r="Y7" s="18">
        <v>11</v>
      </c>
      <c r="Z7" s="17">
        <f t="shared" si="11"/>
        <v>21895.57</v>
      </c>
      <c r="AA7" s="19"/>
      <c r="AB7" s="67"/>
    </row>
    <row r="8" spans="1:28" ht="15.75">
      <c r="A8" s="3">
        <v>320</v>
      </c>
      <c r="B8" s="8">
        <f t="shared" si="20"/>
        <v>4</v>
      </c>
      <c r="C8" s="1" t="s">
        <v>105</v>
      </c>
      <c r="D8" s="28" t="s">
        <v>25</v>
      </c>
      <c r="E8" s="2" t="s">
        <v>47</v>
      </c>
      <c r="F8" s="1">
        <v>1</v>
      </c>
      <c r="G8" s="26">
        <v>3.53</v>
      </c>
      <c r="H8" s="11">
        <f t="shared" si="0"/>
        <v>3.4279999999999999</v>
      </c>
      <c r="I8" s="12">
        <f t="shared" si="12"/>
        <v>8127.7879999999996</v>
      </c>
      <c r="J8" s="2">
        <v>54</v>
      </c>
      <c r="K8" s="29">
        <v>0.51</v>
      </c>
      <c r="L8" s="14" t="str">
        <f t="shared" si="13"/>
        <v>+2-6</v>
      </c>
      <c r="M8" s="15">
        <f t="shared" si="14"/>
        <v>54</v>
      </c>
      <c r="N8" s="11">
        <f t="shared" si="15"/>
        <v>0.51</v>
      </c>
      <c r="O8" s="16">
        <f t="shared" si="16"/>
        <v>9.4444444444444445E-3</v>
      </c>
      <c r="P8" s="1"/>
      <c r="Q8" s="1"/>
      <c r="R8" s="14" t="str">
        <f t="shared" si="17"/>
        <v>48000</v>
      </c>
      <c r="S8" s="17">
        <f t="shared" si="6"/>
        <v>24480</v>
      </c>
      <c r="T8" s="17">
        <f t="shared" si="18"/>
        <v>24480</v>
      </c>
      <c r="U8" s="14">
        <v>400</v>
      </c>
      <c r="V8" s="18">
        <f t="shared" si="8"/>
        <v>1371.2</v>
      </c>
      <c r="W8" s="17">
        <f t="shared" si="19"/>
        <v>1371.2</v>
      </c>
      <c r="X8" s="18">
        <f t="shared" si="10"/>
        <v>200.94</v>
      </c>
      <c r="Y8" s="18">
        <v>11</v>
      </c>
      <c r="Z8" s="17">
        <f t="shared" si="11"/>
        <v>34190.928</v>
      </c>
      <c r="AA8" s="19"/>
      <c r="AB8" s="67"/>
    </row>
    <row r="9" spans="1:28" ht="15.75">
      <c r="A9" s="3">
        <v>321</v>
      </c>
      <c r="B9" s="8">
        <f t="shared" si="20"/>
        <v>5</v>
      </c>
      <c r="C9" s="1" t="s">
        <v>106</v>
      </c>
      <c r="D9" s="28" t="s">
        <v>26</v>
      </c>
      <c r="E9" s="2" t="s">
        <v>46</v>
      </c>
      <c r="F9" s="1">
        <v>2</v>
      </c>
      <c r="G9" s="29">
        <v>2.1</v>
      </c>
      <c r="H9" s="11">
        <f t="shared" si="0"/>
        <v>2.0260000000000002</v>
      </c>
      <c r="I9" s="12">
        <f t="shared" si="12"/>
        <v>4803.6460000000006</v>
      </c>
      <c r="J9" s="2">
        <v>38</v>
      </c>
      <c r="K9" s="29">
        <v>0.37</v>
      </c>
      <c r="L9" s="14" t="str">
        <f t="shared" si="13"/>
        <v>+2-6</v>
      </c>
      <c r="M9" s="15">
        <f t="shared" si="14"/>
        <v>38</v>
      </c>
      <c r="N9" s="11">
        <f t="shared" si="15"/>
        <v>0.37</v>
      </c>
      <c r="O9" s="16">
        <f t="shared" si="16"/>
        <v>9.7368421052631583E-3</v>
      </c>
      <c r="P9" s="1"/>
      <c r="Q9" s="1"/>
      <c r="R9" s="14" t="str">
        <f t="shared" si="17"/>
        <v>48000</v>
      </c>
      <c r="S9" s="17">
        <f t="shared" si="6"/>
        <v>17760</v>
      </c>
      <c r="T9" s="17">
        <f t="shared" si="18"/>
        <v>17760</v>
      </c>
      <c r="U9" s="14">
        <v>400</v>
      </c>
      <c r="V9" s="18">
        <f t="shared" si="8"/>
        <v>810.40000000000009</v>
      </c>
      <c r="W9" s="17">
        <f t="shared" si="19"/>
        <v>810.40000000000009</v>
      </c>
      <c r="X9" s="18">
        <f t="shared" si="10"/>
        <v>145.78</v>
      </c>
      <c r="Y9" s="18">
        <v>22</v>
      </c>
      <c r="Z9" s="17">
        <f t="shared" si="11"/>
        <v>23541.826000000001</v>
      </c>
      <c r="AA9" s="19"/>
      <c r="AB9" s="67"/>
    </row>
    <row r="10" spans="1:28" ht="15.75">
      <c r="A10" s="3">
        <v>322</v>
      </c>
      <c r="B10" s="8">
        <f t="shared" si="20"/>
        <v>6</v>
      </c>
      <c r="C10" s="1" t="s">
        <v>107</v>
      </c>
      <c r="D10" s="28" t="s">
        <v>27</v>
      </c>
      <c r="E10" s="2" t="s">
        <v>46</v>
      </c>
      <c r="F10" s="1">
        <v>2</v>
      </c>
      <c r="G10" s="26">
        <v>2.73</v>
      </c>
      <c r="H10" s="11">
        <f t="shared" si="0"/>
        <v>2.6560000000000001</v>
      </c>
      <c r="I10" s="12">
        <f t="shared" si="12"/>
        <v>6297.3760000000002</v>
      </c>
      <c r="J10" s="2">
        <v>50</v>
      </c>
      <c r="K10" s="29">
        <v>0.37</v>
      </c>
      <c r="L10" s="14" t="str">
        <f t="shared" si="13"/>
        <v>-2</v>
      </c>
      <c r="M10" s="15">
        <f t="shared" si="14"/>
        <v>50</v>
      </c>
      <c r="N10" s="11">
        <f t="shared" si="15"/>
        <v>0.37</v>
      </c>
      <c r="O10" s="16">
        <f t="shared" si="16"/>
        <v>7.4000000000000003E-3</v>
      </c>
      <c r="P10" s="1"/>
      <c r="Q10" s="1"/>
      <c r="R10" s="14" t="str">
        <f t="shared" si="17"/>
        <v>48000</v>
      </c>
      <c r="S10" s="17">
        <f t="shared" si="6"/>
        <v>17760</v>
      </c>
      <c r="T10" s="17">
        <f t="shared" si="18"/>
        <v>17760</v>
      </c>
      <c r="U10" s="14">
        <v>400</v>
      </c>
      <c r="V10" s="18">
        <f t="shared" si="8"/>
        <v>1062.4000000000001</v>
      </c>
      <c r="W10" s="17">
        <f t="shared" si="19"/>
        <v>1062.4000000000001</v>
      </c>
      <c r="X10" s="18">
        <f t="shared" si="10"/>
        <v>145.78</v>
      </c>
      <c r="Y10" s="18">
        <v>22</v>
      </c>
      <c r="Z10" s="17">
        <f t="shared" si="11"/>
        <v>25287.556</v>
      </c>
      <c r="AA10" s="19"/>
      <c r="AB10" s="67"/>
    </row>
    <row r="11" spans="1:28" ht="15.75">
      <c r="A11" s="3">
        <v>323</v>
      </c>
      <c r="B11" s="8">
        <f t="shared" si="20"/>
        <v>7</v>
      </c>
      <c r="C11" s="1" t="s">
        <v>108</v>
      </c>
      <c r="D11" s="28" t="s">
        <v>28</v>
      </c>
      <c r="E11" s="2" t="s">
        <v>46</v>
      </c>
      <c r="F11" s="1">
        <v>2</v>
      </c>
      <c r="G11" s="29">
        <v>2.4</v>
      </c>
      <c r="H11" s="11">
        <f t="shared" si="0"/>
        <v>2.3420000000000001</v>
      </c>
      <c r="I11" s="12">
        <f t="shared" si="12"/>
        <v>5552.8820000000005</v>
      </c>
      <c r="J11" s="2">
        <v>32</v>
      </c>
      <c r="K11" s="29">
        <v>0.28999999999999998</v>
      </c>
      <c r="L11" s="14" t="str">
        <f t="shared" si="13"/>
        <v>+2-6</v>
      </c>
      <c r="M11" s="15">
        <f t="shared" si="14"/>
        <v>32</v>
      </c>
      <c r="N11" s="11">
        <f t="shared" si="15"/>
        <v>0.28999999999999998</v>
      </c>
      <c r="O11" s="16">
        <f t="shared" si="16"/>
        <v>9.0624999999999994E-3</v>
      </c>
      <c r="P11" s="1"/>
      <c r="Q11" s="1"/>
      <c r="R11" s="14" t="str">
        <f t="shared" si="17"/>
        <v>48000</v>
      </c>
      <c r="S11" s="17">
        <f t="shared" si="6"/>
        <v>13919.999999999998</v>
      </c>
      <c r="T11" s="17">
        <f t="shared" si="18"/>
        <v>13919.999999999998</v>
      </c>
      <c r="U11" s="14">
        <v>400</v>
      </c>
      <c r="V11" s="18">
        <f t="shared" si="8"/>
        <v>936.80000000000007</v>
      </c>
      <c r="W11" s="17">
        <f t="shared" si="19"/>
        <v>936.80000000000007</v>
      </c>
      <c r="X11" s="18">
        <f t="shared" si="10"/>
        <v>114.25999999999999</v>
      </c>
      <c r="Y11" s="18">
        <v>22</v>
      </c>
      <c r="Z11" s="17">
        <f t="shared" si="11"/>
        <v>20545.941999999995</v>
      </c>
      <c r="AA11" s="19"/>
      <c r="AB11" s="67"/>
    </row>
    <row r="12" spans="1:28" ht="15.75">
      <c r="A12" s="3">
        <v>324</v>
      </c>
      <c r="B12" s="8">
        <f t="shared" si="20"/>
        <v>8</v>
      </c>
      <c r="C12" s="1" t="s">
        <v>109</v>
      </c>
      <c r="D12" s="28" t="s">
        <v>29</v>
      </c>
      <c r="E12" s="2" t="s">
        <v>46</v>
      </c>
      <c r="F12" s="1">
        <v>2</v>
      </c>
      <c r="G12" s="26">
        <v>4.3099999999999996</v>
      </c>
      <c r="H12" s="11">
        <f t="shared" si="0"/>
        <v>4.2139999999999995</v>
      </c>
      <c r="I12" s="12">
        <f t="shared" si="12"/>
        <v>9991.3939999999984</v>
      </c>
      <c r="J12" s="2">
        <v>76</v>
      </c>
      <c r="K12" s="29">
        <v>0.48</v>
      </c>
      <c r="L12" s="14" t="str">
        <f t="shared" si="13"/>
        <v>-2</v>
      </c>
      <c r="M12" s="15">
        <f t="shared" si="14"/>
        <v>76</v>
      </c>
      <c r="N12" s="11">
        <f t="shared" si="15"/>
        <v>0.48</v>
      </c>
      <c r="O12" s="16">
        <f t="shared" si="16"/>
        <v>6.3157894736842104E-3</v>
      </c>
      <c r="P12" s="1"/>
      <c r="Q12" s="1"/>
      <c r="R12" s="14" t="str">
        <f t="shared" si="17"/>
        <v>48000</v>
      </c>
      <c r="S12" s="17">
        <f t="shared" si="6"/>
        <v>23040</v>
      </c>
      <c r="T12" s="17">
        <f t="shared" si="18"/>
        <v>23040</v>
      </c>
      <c r="U12" s="14">
        <v>400</v>
      </c>
      <c r="V12" s="18">
        <f t="shared" si="8"/>
        <v>1685.6</v>
      </c>
      <c r="W12" s="17">
        <f t="shared" si="19"/>
        <v>1685.6</v>
      </c>
      <c r="X12" s="18">
        <f t="shared" si="10"/>
        <v>189.12</v>
      </c>
      <c r="Y12" s="18">
        <v>22</v>
      </c>
      <c r="Z12" s="17">
        <f t="shared" si="11"/>
        <v>34928.114000000001</v>
      </c>
      <c r="AA12" s="19"/>
      <c r="AB12" s="67"/>
    </row>
    <row r="13" spans="1:28" ht="15.75">
      <c r="A13" s="3">
        <v>325</v>
      </c>
      <c r="B13" s="8">
        <f t="shared" si="20"/>
        <v>9</v>
      </c>
      <c r="C13" s="1" t="s">
        <v>110</v>
      </c>
      <c r="D13" s="28" t="s">
        <v>30</v>
      </c>
      <c r="E13" s="2" t="s">
        <v>46</v>
      </c>
      <c r="F13" s="1">
        <v>2</v>
      </c>
      <c r="G13" s="26">
        <v>2.16</v>
      </c>
      <c r="H13" s="11">
        <f t="shared" si="0"/>
        <v>2.1140000000000003</v>
      </c>
      <c r="I13" s="12">
        <f t="shared" si="12"/>
        <v>5012.2940000000008</v>
      </c>
      <c r="J13" s="2">
        <v>34</v>
      </c>
      <c r="K13" s="29">
        <v>0.23</v>
      </c>
      <c r="L13" s="14" t="str">
        <f t="shared" si="13"/>
        <v>-2</v>
      </c>
      <c r="M13" s="15">
        <f t="shared" si="14"/>
        <v>34</v>
      </c>
      <c r="N13" s="11">
        <f t="shared" si="15"/>
        <v>0.23</v>
      </c>
      <c r="O13" s="16">
        <f t="shared" si="16"/>
        <v>6.7647058823529418E-3</v>
      </c>
      <c r="P13" s="1"/>
      <c r="Q13" s="1"/>
      <c r="R13" s="14" t="str">
        <f t="shared" si="17"/>
        <v>48000</v>
      </c>
      <c r="S13" s="17">
        <f t="shared" si="6"/>
        <v>11040</v>
      </c>
      <c r="T13" s="17">
        <f t="shared" si="18"/>
        <v>11040</v>
      </c>
      <c r="U13" s="14">
        <v>400</v>
      </c>
      <c r="V13" s="18">
        <f t="shared" si="8"/>
        <v>845.60000000000014</v>
      </c>
      <c r="W13" s="17">
        <f t="shared" si="19"/>
        <v>845.60000000000014</v>
      </c>
      <c r="X13" s="18">
        <f t="shared" si="10"/>
        <v>90.62</v>
      </c>
      <c r="Y13" s="18">
        <v>22</v>
      </c>
      <c r="Z13" s="17">
        <f t="shared" si="11"/>
        <v>17010.513999999999</v>
      </c>
      <c r="AA13" s="19"/>
      <c r="AB13" s="67"/>
    </row>
    <row r="14" spans="1:28" ht="15.75">
      <c r="A14" s="3">
        <v>326</v>
      </c>
      <c r="B14" s="8">
        <f t="shared" si="20"/>
        <v>10</v>
      </c>
      <c r="C14" s="1" t="s">
        <v>111</v>
      </c>
      <c r="D14" s="28" t="s">
        <v>31</v>
      </c>
      <c r="E14" s="2" t="s">
        <v>46</v>
      </c>
      <c r="F14" s="1">
        <v>2</v>
      </c>
      <c r="G14" s="26">
        <v>2.08</v>
      </c>
      <c r="H14" s="11">
        <f t="shared" si="0"/>
        <v>2.044</v>
      </c>
      <c r="I14" s="12">
        <f t="shared" si="12"/>
        <v>4846.3240000000005</v>
      </c>
      <c r="J14" s="2">
        <v>24</v>
      </c>
      <c r="K14" s="29">
        <v>0.18</v>
      </c>
      <c r="L14" s="14" t="str">
        <f t="shared" si="13"/>
        <v>+2-6</v>
      </c>
      <c r="M14" s="15">
        <f t="shared" si="14"/>
        <v>24</v>
      </c>
      <c r="N14" s="11">
        <f t="shared" si="15"/>
        <v>0.18</v>
      </c>
      <c r="O14" s="16">
        <f t="shared" si="16"/>
        <v>7.4999999999999997E-3</v>
      </c>
      <c r="P14" s="1"/>
      <c r="Q14" s="1"/>
      <c r="R14" s="14" t="str">
        <f t="shared" si="17"/>
        <v>48000</v>
      </c>
      <c r="S14" s="17">
        <f t="shared" si="6"/>
        <v>8640</v>
      </c>
      <c r="T14" s="17">
        <f t="shared" si="18"/>
        <v>8640</v>
      </c>
      <c r="U14" s="14">
        <v>400</v>
      </c>
      <c r="V14" s="18">
        <f t="shared" si="8"/>
        <v>817.6</v>
      </c>
      <c r="W14" s="17">
        <f t="shared" si="19"/>
        <v>817.6</v>
      </c>
      <c r="X14" s="18">
        <f t="shared" si="10"/>
        <v>70.92</v>
      </c>
      <c r="Y14" s="18">
        <v>22</v>
      </c>
      <c r="Z14" s="17">
        <f t="shared" si="11"/>
        <v>14396.844000000001</v>
      </c>
      <c r="AA14" s="19"/>
      <c r="AB14" s="67"/>
    </row>
    <row r="15" spans="1:28" ht="15.75">
      <c r="A15" s="3">
        <v>327</v>
      </c>
      <c r="B15" s="8">
        <f t="shared" si="20"/>
        <v>11</v>
      </c>
      <c r="C15" s="1" t="s">
        <v>112</v>
      </c>
      <c r="D15" s="28" t="s">
        <v>32</v>
      </c>
      <c r="E15" s="2" t="s">
        <v>47</v>
      </c>
      <c r="F15" s="1">
        <v>1</v>
      </c>
      <c r="G15" s="26">
        <v>3.32</v>
      </c>
      <c r="H15" s="11">
        <f t="shared" si="0"/>
        <v>3.1859999999999999</v>
      </c>
      <c r="I15" s="12">
        <f t="shared" si="12"/>
        <v>7554.0060000000003</v>
      </c>
      <c r="J15" s="2">
        <v>66</v>
      </c>
      <c r="K15" s="29">
        <v>0.67</v>
      </c>
      <c r="L15" s="14" t="str">
        <f t="shared" si="13"/>
        <v>+2-6</v>
      </c>
      <c r="M15" s="15">
        <f t="shared" si="14"/>
        <v>66</v>
      </c>
      <c r="N15" s="11">
        <f t="shared" si="15"/>
        <v>0.67</v>
      </c>
      <c r="O15" s="16">
        <f t="shared" si="16"/>
        <v>1.0151515151515153E-2</v>
      </c>
      <c r="P15" s="1"/>
      <c r="Q15" s="1"/>
      <c r="R15" s="14" t="str">
        <f t="shared" si="17"/>
        <v>48000</v>
      </c>
      <c r="S15" s="17">
        <f t="shared" si="6"/>
        <v>32160.000000000004</v>
      </c>
      <c r="T15" s="17">
        <f t="shared" si="18"/>
        <v>32160.000000000004</v>
      </c>
      <c r="U15" s="14">
        <v>400</v>
      </c>
      <c r="V15" s="18">
        <f t="shared" si="8"/>
        <v>1274.4000000000001</v>
      </c>
      <c r="W15" s="17">
        <f t="shared" si="19"/>
        <v>1274.4000000000001</v>
      </c>
      <c r="X15" s="18">
        <f t="shared" si="10"/>
        <v>263.98</v>
      </c>
      <c r="Y15" s="18">
        <v>11</v>
      </c>
      <c r="Z15" s="17">
        <f t="shared" si="11"/>
        <v>41263.386000000006</v>
      </c>
      <c r="AA15" s="19"/>
      <c r="AB15" s="67"/>
    </row>
    <row r="16" spans="1:28" ht="15.75">
      <c r="A16" s="3">
        <v>328</v>
      </c>
      <c r="B16" s="8">
        <f t="shared" si="20"/>
        <v>12</v>
      </c>
      <c r="C16" s="1" t="s">
        <v>113</v>
      </c>
      <c r="D16" s="28" t="s">
        <v>33</v>
      </c>
      <c r="E16" s="2" t="s">
        <v>47</v>
      </c>
      <c r="F16" s="1">
        <v>1</v>
      </c>
      <c r="G16" s="26">
        <v>0.99</v>
      </c>
      <c r="H16" s="11">
        <f t="shared" si="0"/>
        <v>0.96599999999999997</v>
      </c>
      <c r="I16" s="12">
        <f t="shared" si="12"/>
        <v>2290.386</v>
      </c>
      <c r="J16" s="2">
        <v>19</v>
      </c>
      <c r="K16" s="29">
        <v>0.12</v>
      </c>
      <c r="L16" s="14" t="str">
        <f t="shared" si="13"/>
        <v>-2</v>
      </c>
      <c r="M16" s="15">
        <f t="shared" si="14"/>
        <v>19</v>
      </c>
      <c r="N16" s="11">
        <f t="shared" si="15"/>
        <v>0.12</v>
      </c>
      <c r="O16" s="16">
        <f t="shared" si="16"/>
        <v>6.3157894736842104E-3</v>
      </c>
      <c r="P16" s="1"/>
      <c r="Q16" s="1"/>
      <c r="R16" s="14" t="str">
        <f t="shared" si="17"/>
        <v>48000</v>
      </c>
      <c r="S16" s="17">
        <f t="shared" si="6"/>
        <v>5760</v>
      </c>
      <c r="T16" s="17">
        <f t="shared" si="18"/>
        <v>5760</v>
      </c>
      <c r="U16" s="14">
        <v>400</v>
      </c>
      <c r="V16" s="18">
        <f t="shared" si="8"/>
        <v>386.4</v>
      </c>
      <c r="W16" s="17">
        <f t="shared" si="19"/>
        <v>750</v>
      </c>
      <c r="X16" s="18">
        <f t="shared" si="10"/>
        <v>47.28</v>
      </c>
      <c r="Y16" s="18">
        <v>11</v>
      </c>
      <c r="Z16" s="17">
        <f t="shared" si="11"/>
        <v>8858.6660000000011</v>
      </c>
      <c r="AA16" s="19"/>
      <c r="AB16" s="67"/>
    </row>
    <row r="17" spans="1:28" ht="15.75">
      <c r="A17" s="3">
        <v>329</v>
      </c>
      <c r="B17" s="8">
        <f t="shared" si="20"/>
        <v>13</v>
      </c>
      <c r="C17" s="1" t="s">
        <v>114</v>
      </c>
      <c r="D17" s="28" t="s">
        <v>34</v>
      </c>
      <c r="E17" s="2" t="s">
        <v>47</v>
      </c>
      <c r="F17" s="1">
        <v>1</v>
      </c>
      <c r="G17" s="26">
        <v>0.95</v>
      </c>
      <c r="H17" s="11">
        <f t="shared" si="0"/>
        <v>0.90199999999999991</v>
      </c>
      <c r="I17" s="12">
        <f t="shared" si="12"/>
        <v>2138.6419999999998</v>
      </c>
      <c r="J17" s="2">
        <v>22</v>
      </c>
      <c r="K17" s="29">
        <v>0.24</v>
      </c>
      <c r="L17" s="14" t="str">
        <f t="shared" si="13"/>
        <v>+2-6</v>
      </c>
      <c r="M17" s="15">
        <f t="shared" si="14"/>
        <v>22</v>
      </c>
      <c r="N17" s="11">
        <f t="shared" si="15"/>
        <v>0.24</v>
      </c>
      <c r="O17" s="16">
        <f t="shared" si="16"/>
        <v>1.0909090909090908E-2</v>
      </c>
      <c r="P17" s="1"/>
      <c r="Q17" s="1"/>
      <c r="R17" s="14" t="str">
        <f t="shared" si="17"/>
        <v>48000</v>
      </c>
      <c r="S17" s="17">
        <f t="shared" si="6"/>
        <v>11520</v>
      </c>
      <c r="T17" s="17">
        <f t="shared" si="18"/>
        <v>11520</v>
      </c>
      <c r="U17" s="14">
        <v>400</v>
      </c>
      <c r="V17" s="18">
        <f t="shared" si="8"/>
        <v>360.79999999999995</v>
      </c>
      <c r="W17" s="17">
        <f t="shared" si="19"/>
        <v>750</v>
      </c>
      <c r="X17" s="18">
        <f t="shared" si="10"/>
        <v>94.56</v>
      </c>
      <c r="Y17" s="18">
        <v>11</v>
      </c>
      <c r="Z17" s="17">
        <f t="shared" si="11"/>
        <v>14514.201999999999</v>
      </c>
      <c r="AA17" s="19"/>
      <c r="AB17" s="67"/>
    </row>
    <row r="18" spans="1:28" ht="15.75">
      <c r="A18" s="3">
        <v>330</v>
      </c>
      <c r="B18" s="8">
        <f t="shared" si="20"/>
        <v>14</v>
      </c>
      <c r="C18" s="1" t="s">
        <v>115</v>
      </c>
      <c r="D18" s="28" t="s">
        <v>35</v>
      </c>
      <c r="E18" s="2" t="s">
        <v>46</v>
      </c>
      <c r="F18" s="1">
        <v>2</v>
      </c>
      <c r="G18" s="26">
        <v>3.66</v>
      </c>
      <c r="H18" s="11">
        <f t="shared" si="0"/>
        <v>3.5660000000000003</v>
      </c>
      <c r="I18" s="12">
        <f t="shared" si="12"/>
        <v>8454.9860000000008</v>
      </c>
      <c r="J18" s="2">
        <v>73</v>
      </c>
      <c r="K18" s="29">
        <v>0.47</v>
      </c>
      <c r="L18" s="14" t="str">
        <f t="shared" si="13"/>
        <v>-2</v>
      </c>
      <c r="M18" s="15">
        <f t="shared" si="14"/>
        <v>73</v>
      </c>
      <c r="N18" s="11">
        <f t="shared" si="15"/>
        <v>0.47</v>
      </c>
      <c r="O18" s="16">
        <f t="shared" si="16"/>
        <v>6.4383561643835616E-3</v>
      </c>
      <c r="P18" s="1"/>
      <c r="Q18" s="1"/>
      <c r="R18" s="14" t="str">
        <f t="shared" si="17"/>
        <v>48000</v>
      </c>
      <c r="S18" s="17">
        <f t="shared" si="6"/>
        <v>22560</v>
      </c>
      <c r="T18" s="17">
        <f t="shared" si="18"/>
        <v>22560</v>
      </c>
      <c r="U18" s="14">
        <v>400</v>
      </c>
      <c r="V18" s="18">
        <f t="shared" si="8"/>
        <v>1426.4</v>
      </c>
      <c r="W18" s="17">
        <f t="shared" si="19"/>
        <v>1426.4</v>
      </c>
      <c r="X18" s="18">
        <f t="shared" si="10"/>
        <v>185.17999999999998</v>
      </c>
      <c r="Y18" s="18">
        <v>22</v>
      </c>
      <c r="Z18" s="17">
        <f t="shared" si="11"/>
        <v>32648.566000000003</v>
      </c>
      <c r="AA18" s="19"/>
      <c r="AB18" s="67"/>
    </row>
    <row r="19" spans="1:28" ht="15.75">
      <c r="A19" s="3">
        <v>331</v>
      </c>
      <c r="B19" s="8">
        <f t="shared" si="20"/>
        <v>15</v>
      </c>
      <c r="C19" s="1" t="s">
        <v>116</v>
      </c>
      <c r="D19" s="28" t="s">
        <v>36</v>
      </c>
      <c r="E19" s="2" t="s">
        <v>46</v>
      </c>
      <c r="F19" s="15">
        <v>2</v>
      </c>
      <c r="G19" s="26">
        <v>2.4300000000000002</v>
      </c>
      <c r="H19" s="11">
        <f t="shared" si="0"/>
        <v>2.3440000000000003</v>
      </c>
      <c r="I19" s="12">
        <f t="shared" si="12"/>
        <v>5557.6240000000007</v>
      </c>
      <c r="J19" s="2">
        <v>44</v>
      </c>
      <c r="K19" s="29">
        <v>0.43</v>
      </c>
      <c r="L19" s="14" t="str">
        <f t="shared" si="13"/>
        <v>+2-6</v>
      </c>
      <c r="M19" s="15">
        <f t="shared" si="14"/>
        <v>44</v>
      </c>
      <c r="N19" s="11">
        <f t="shared" si="15"/>
        <v>0.43</v>
      </c>
      <c r="O19" s="16">
        <f t="shared" si="16"/>
        <v>9.7727272727272732E-3</v>
      </c>
      <c r="P19" s="15"/>
      <c r="Q19" s="15"/>
      <c r="R19" s="14" t="str">
        <f t="shared" si="17"/>
        <v>48000</v>
      </c>
      <c r="S19" s="17">
        <f t="shared" si="6"/>
        <v>20640</v>
      </c>
      <c r="T19" s="17">
        <f t="shared" si="18"/>
        <v>20640</v>
      </c>
      <c r="U19" s="14">
        <v>400</v>
      </c>
      <c r="V19" s="18">
        <f t="shared" si="8"/>
        <v>937.60000000000014</v>
      </c>
      <c r="W19" s="17">
        <f t="shared" si="19"/>
        <v>937.60000000000014</v>
      </c>
      <c r="X19" s="18">
        <f t="shared" si="10"/>
        <v>169.42</v>
      </c>
      <c r="Y19" s="18">
        <v>22</v>
      </c>
      <c r="Z19" s="17">
        <f t="shared" si="11"/>
        <v>27326.643999999997</v>
      </c>
      <c r="AA19" s="19"/>
      <c r="AB19" s="67"/>
    </row>
    <row r="20" spans="1:28" ht="15.75">
      <c r="A20" s="3">
        <v>332</v>
      </c>
      <c r="B20" s="8">
        <f t="shared" si="20"/>
        <v>16</v>
      </c>
      <c r="C20" s="1" t="s">
        <v>117</v>
      </c>
      <c r="D20" s="28" t="s">
        <v>37</v>
      </c>
      <c r="E20" s="2" t="s">
        <v>56</v>
      </c>
      <c r="F20" s="15">
        <v>2</v>
      </c>
      <c r="G20" s="26">
        <v>5.64</v>
      </c>
      <c r="H20" s="11">
        <f t="shared" si="0"/>
        <v>5.484</v>
      </c>
      <c r="I20" s="12">
        <f t="shared" si="12"/>
        <v>13002.564</v>
      </c>
      <c r="J20" s="2">
        <v>44</v>
      </c>
      <c r="K20" s="29">
        <v>0.78</v>
      </c>
      <c r="L20" s="14" t="str">
        <f t="shared" si="13"/>
        <v>+2-6</v>
      </c>
      <c r="M20" s="15">
        <f t="shared" si="14"/>
        <v>44</v>
      </c>
      <c r="N20" s="11">
        <f t="shared" si="15"/>
        <v>0.78</v>
      </c>
      <c r="O20" s="16">
        <f t="shared" si="16"/>
        <v>1.7727272727272727E-2</v>
      </c>
      <c r="P20" s="15"/>
      <c r="Q20" s="15"/>
      <c r="R20" s="14" t="str">
        <f t="shared" si="17"/>
        <v>48000</v>
      </c>
      <c r="S20" s="17">
        <f t="shared" si="6"/>
        <v>37440</v>
      </c>
      <c r="T20" s="17">
        <f t="shared" si="18"/>
        <v>37440</v>
      </c>
      <c r="U20" s="14">
        <v>400</v>
      </c>
      <c r="V20" s="18">
        <f t="shared" si="8"/>
        <v>2193.6</v>
      </c>
      <c r="W20" s="17">
        <f t="shared" si="19"/>
        <v>2193.6</v>
      </c>
      <c r="X20" s="18">
        <f t="shared" si="10"/>
        <v>307.32</v>
      </c>
      <c r="Y20" s="18">
        <v>22</v>
      </c>
      <c r="Z20" s="17">
        <f t="shared" si="11"/>
        <v>52965.483999999997</v>
      </c>
      <c r="AA20" s="19"/>
      <c r="AB20" s="67"/>
    </row>
    <row r="21" spans="1:28" ht="15.75">
      <c r="A21" s="3">
        <v>333</v>
      </c>
      <c r="B21" s="8">
        <f t="shared" si="20"/>
        <v>17</v>
      </c>
      <c r="C21" s="1" t="s">
        <v>118</v>
      </c>
      <c r="D21" s="28" t="s">
        <v>38</v>
      </c>
      <c r="E21" s="2" t="s">
        <v>46</v>
      </c>
      <c r="F21" s="15">
        <v>2</v>
      </c>
      <c r="G21" s="29">
        <v>3.6</v>
      </c>
      <c r="H21" s="11">
        <f t="shared" si="0"/>
        <v>3.548</v>
      </c>
      <c r="I21" s="12">
        <f t="shared" si="12"/>
        <v>8412.3080000000009</v>
      </c>
      <c r="J21" s="2">
        <v>38</v>
      </c>
      <c r="K21" s="29">
        <v>0.26</v>
      </c>
      <c r="L21" s="14" t="str">
        <f t="shared" si="13"/>
        <v>-2</v>
      </c>
      <c r="M21" s="15">
        <f t="shared" si="14"/>
        <v>38</v>
      </c>
      <c r="N21" s="11">
        <f t="shared" si="15"/>
        <v>0.26</v>
      </c>
      <c r="O21" s="16">
        <f t="shared" si="16"/>
        <v>6.842105263157895E-3</v>
      </c>
      <c r="P21" s="15"/>
      <c r="Q21" s="15"/>
      <c r="R21" s="14" t="str">
        <f t="shared" si="17"/>
        <v>48000</v>
      </c>
      <c r="S21" s="17">
        <f t="shared" si="6"/>
        <v>12480</v>
      </c>
      <c r="T21" s="17">
        <f t="shared" si="18"/>
        <v>12480</v>
      </c>
      <c r="U21" s="14">
        <v>400</v>
      </c>
      <c r="V21" s="18">
        <f t="shared" si="8"/>
        <v>1419.2</v>
      </c>
      <c r="W21" s="17">
        <f t="shared" si="19"/>
        <v>1419.2</v>
      </c>
      <c r="X21" s="18">
        <f t="shared" si="10"/>
        <v>102.44</v>
      </c>
      <c r="Y21" s="18">
        <v>22</v>
      </c>
      <c r="Z21" s="17">
        <f t="shared" si="11"/>
        <v>22435.948</v>
      </c>
      <c r="AA21" s="19"/>
      <c r="AB21" s="67"/>
    </row>
    <row r="22" spans="1:28" ht="15.75">
      <c r="A22" s="3">
        <v>334</v>
      </c>
      <c r="B22" s="8">
        <f t="shared" si="20"/>
        <v>18</v>
      </c>
      <c r="C22" s="1" t="s">
        <v>119</v>
      </c>
      <c r="D22" s="28" t="s">
        <v>39</v>
      </c>
      <c r="E22" s="2" t="s">
        <v>46</v>
      </c>
      <c r="F22" s="15">
        <v>2</v>
      </c>
      <c r="G22" s="26">
        <v>1.82</v>
      </c>
      <c r="H22" s="11">
        <f t="shared" si="0"/>
        <v>1.782</v>
      </c>
      <c r="I22" s="12">
        <f t="shared" si="12"/>
        <v>4225.1220000000003</v>
      </c>
      <c r="J22" s="2">
        <v>18</v>
      </c>
      <c r="K22" s="29">
        <v>0.19</v>
      </c>
      <c r="L22" s="14" t="str">
        <f t="shared" si="13"/>
        <v>+2-6</v>
      </c>
      <c r="M22" s="15">
        <f t="shared" si="14"/>
        <v>18</v>
      </c>
      <c r="N22" s="11">
        <f t="shared" si="15"/>
        <v>0.19</v>
      </c>
      <c r="O22" s="16">
        <f t="shared" si="16"/>
        <v>1.0555555555555556E-2</v>
      </c>
      <c r="P22" s="15"/>
      <c r="Q22" s="15"/>
      <c r="R22" s="14" t="str">
        <f t="shared" si="17"/>
        <v>48000</v>
      </c>
      <c r="S22" s="17">
        <f t="shared" si="6"/>
        <v>9120</v>
      </c>
      <c r="T22" s="17">
        <f t="shared" si="18"/>
        <v>9120</v>
      </c>
      <c r="U22" s="14">
        <v>400</v>
      </c>
      <c r="V22" s="18">
        <f t="shared" si="8"/>
        <v>712.8</v>
      </c>
      <c r="W22" s="17">
        <f t="shared" si="19"/>
        <v>750</v>
      </c>
      <c r="X22" s="18">
        <f t="shared" si="10"/>
        <v>74.86</v>
      </c>
      <c r="Y22" s="18">
        <v>22</v>
      </c>
      <c r="Z22" s="17">
        <f t="shared" si="11"/>
        <v>14191.982</v>
      </c>
      <c r="AA22" s="19"/>
      <c r="AB22" s="67"/>
    </row>
    <row r="23" spans="1:28" ht="15.75">
      <c r="A23" s="3">
        <v>335</v>
      </c>
      <c r="B23" s="8">
        <f t="shared" si="20"/>
        <v>19</v>
      </c>
      <c r="C23" s="1" t="s">
        <v>120</v>
      </c>
      <c r="D23" s="28" t="s">
        <v>40</v>
      </c>
      <c r="E23" s="2" t="s">
        <v>46</v>
      </c>
      <c r="F23" s="15">
        <v>2</v>
      </c>
      <c r="G23" s="26">
        <v>2.73</v>
      </c>
      <c r="H23" s="11">
        <f t="shared" si="0"/>
        <v>2.68</v>
      </c>
      <c r="I23" s="12">
        <f t="shared" si="12"/>
        <v>6354.2800000000007</v>
      </c>
      <c r="J23" s="2">
        <v>23</v>
      </c>
      <c r="K23" s="29">
        <v>0.25</v>
      </c>
      <c r="L23" s="14" t="str">
        <f t="shared" si="13"/>
        <v>+2-6</v>
      </c>
      <c r="M23" s="15">
        <f t="shared" si="14"/>
        <v>23</v>
      </c>
      <c r="N23" s="11">
        <f t="shared" si="15"/>
        <v>0.25</v>
      </c>
      <c r="O23" s="16">
        <f t="shared" si="16"/>
        <v>1.0869565217391304E-2</v>
      </c>
      <c r="P23" s="15"/>
      <c r="Q23" s="15"/>
      <c r="R23" s="14" t="str">
        <f t="shared" si="17"/>
        <v>48000</v>
      </c>
      <c r="S23" s="17">
        <f t="shared" si="6"/>
        <v>12000</v>
      </c>
      <c r="T23" s="17">
        <f t="shared" si="18"/>
        <v>12000</v>
      </c>
      <c r="U23" s="14">
        <v>400</v>
      </c>
      <c r="V23" s="18">
        <f t="shared" si="8"/>
        <v>1072</v>
      </c>
      <c r="W23" s="17">
        <f t="shared" si="19"/>
        <v>1072</v>
      </c>
      <c r="X23" s="18">
        <f t="shared" si="10"/>
        <v>98.5</v>
      </c>
      <c r="Y23" s="18">
        <v>22</v>
      </c>
      <c r="Z23" s="17">
        <f t="shared" si="11"/>
        <v>19546.78</v>
      </c>
      <c r="AA23" s="19"/>
      <c r="AB23" s="67"/>
    </row>
    <row r="24" spans="1:28" ht="15.75">
      <c r="A24" s="3">
        <v>336</v>
      </c>
      <c r="B24" s="8">
        <f t="shared" si="20"/>
        <v>20</v>
      </c>
      <c r="C24" s="1" t="s">
        <v>121</v>
      </c>
      <c r="D24" s="28" t="s">
        <v>41</v>
      </c>
      <c r="E24" s="2" t="s">
        <v>46</v>
      </c>
      <c r="F24" s="1">
        <v>2</v>
      </c>
      <c r="G24" s="26">
        <v>3.47</v>
      </c>
      <c r="H24" s="11">
        <f t="shared" si="0"/>
        <v>3.3580000000000001</v>
      </c>
      <c r="I24" s="12">
        <f t="shared" si="12"/>
        <v>7961.8180000000002</v>
      </c>
      <c r="J24" s="2">
        <v>68</v>
      </c>
      <c r="K24" s="29">
        <v>0.56000000000000005</v>
      </c>
      <c r="L24" s="14" t="str">
        <f t="shared" si="13"/>
        <v>+2-6</v>
      </c>
      <c r="M24" s="15">
        <f t="shared" si="14"/>
        <v>68</v>
      </c>
      <c r="N24" s="11">
        <f t="shared" si="15"/>
        <v>0.56000000000000005</v>
      </c>
      <c r="O24" s="16">
        <f t="shared" si="16"/>
        <v>8.2352941176470594E-3</v>
      </c>
      <c r="P24" s="1"/>
      <c r="Q24" s="1"/>
      <c r="R24" s="14" t="str">
        <f t="shared" si="17"/>
        <v>48000</v>
      </c>
      <c r="S24" s="17">
        <f t="shared" si="6"/>
        <v>26880.000000000004</v>
      </c>
      <c r="T24" s="17">
        <f t="shared" si="18"/>
        <v>26880.000000000004</v>
      </c>
      <c r="U24" s="14">
        <v>400</v>
      </c>
      <c r="V24" s="18">
        <f t="shared" si="8"/>
        <v>1343.2</v>
      </c>
      <c r="W24" s="17">
        <f t="shared" si="19"/>
        <v>1343.2</v>
      </c>
      <c r="X24" s="18">
        <f t="shared" si="10"/>
        <v>220.64000000000001</v>
      </c>
      <c r="Y24" s="18">
        <v>22</v>
      </c>
      <c r="Z24" s="17">
        <f t="shared" si="11"/>
        <v>36427.658000000003</v>
      </c>
      <c r="AA24" s="19"/>
      <c r="AB24" s="67"/>
    </row>
    <row r="25" spans="1:28" ht="15.75">
      <c r="A25" s="3">
        <v>337</v>
      </c>
      <c r="B25" s="8">
        <f t="shared" si="20"/>
        <v>21</v>
      </c>
      <c r="C25" s="1" t="s">
        <v>122</v>
      </c>
      <c r="D25" s="28" t="s">
        <v>42</v>
      </c>
      <c r="E25" s="2" t="s">
        <v>47</v>
      </c>
      <c r="F25" s="1">
        <v>1</v>
      </c>
      <c r="G25" s="26">
        <v>5.71</v>
      </c>
      <c r="H25" s="11">
        <f t="shared" si="0"/>
        <v>5.4980000000000002</v>
      </c>
      <c r="I25" s="12">
        <f t="shared" si="12"/>
        <v>13035.758</v>
      </c>
      <c r="J25" s="2">
        <v>48</v>
      </c>
      <c r="K25" s="29">
        <v>1.06</v>
      </c>
      <c r="L25" s="14" t="str">
        <f t="shared" si="13"/>
        <v>+6-10</v>
      </c>
      <c r="M25" s="15">
        <f t="shared" si="14"/>
        <v>48</v>
      </c>
      <c r="N25" s="11">
        <f t="shared" si="15"/>
        <v>1.06</v>
      </c>
      <c r="O25" s="16">
        <f t="shared" si="16"/>
        <v>2.2083333333333333E-2</v>
      </c>
      <c r="P25" s="1"/>
      <c r="Q25" s="1"/>
      <c r="R25" s="14" t="str">
        <f t="shared" si="17"/>
        <v>48000</v>
      </c>
      <c r="S25" s="17">
        <f t="shared" si="6"/>
        <v>50880</v>
      </c>
      <c r="T25" s="17">
        <f t="shared" si="18"/>
        <v>50880</v>
      </c>
      <c r="U25" s="14">
        <v>400</v>
      </c>
      <c r="V25" s="18">
        <f t="shared" si="8"/>
        <v>2199.2000000000003</v>
      </c>
      <c r="W25" s="17">
        <f t="shared" si="19"/>
        <v>2199.2000000000003</v>
      </c>
      <c r="X25" s="18">
        <f t="shared" si="10"/>
        <v>417.64000000000004</v>
      </c>
      <c r="Y25" s="18">
        <v>11</v>
      </c>
      <c r="Z25" s="17">
        <f t="shared" si="11"/>
        <v>66543.597999999998</v>
      </c>
      <c r="AA25" s="19"/>
      <c r="AB25" s="67"/>
    </row>
    <row r="26" spans="1:28" ht="15.75">
      <c r="A26" s="3">
        <v>338</v>
      </c>
      <c r="B26" s="8">
        <f t="shared" si="20"/>
        <v>22</v>
      </c>
      <c r="C26" s="1" t="s">
        <v>123</v>
      </c>
      <c r="D26" s="28" t="s">
        <v>43</v>
      </c>
      <c r="E26" s="2" t="s">
        <v>47</v>
      </c>
      <c r="F26" s="1">
        <v>1</v>
      </c>
      <c r="G26" s="26">
        <v>1.06</v>
      </c>
      <c r="H26" s="11">
        <f t="shared" si="0"/>
        <v>1.034</v>
      </c>
      <c r="I26" s="12">
        <f t="shared" si="12"/>
        <v>2451.614</v>
      </c>
      <c r="J26" s="2">
        <v>20</v>
      </c>
      <c r="K26" s="29">
        <v>0.13</v>
      </c>
      <c r="L26" s="14" t="str">
        <f t="shared" si="13"/>
        <v>-2</v>
      </c>
      <c r="M26" s="15">
        <f t="shared" si="14"/>
        <v>20</v>
      </c>
      <c r="N26" s="11">
        <f t="shared" si="15"/>
        <v>0.13</v>
      </c>
      <c r="O26" s="16">
        <f t="shared" si="16"/>
        <v>6.5000000000000006E-3</v>
      </c>
      <c r="P26" s="1"/>
      <c r="Q26" s="1"/>
      <c r="R26" s="14" t="str">
        <f t="shared" si="17"/>
        <v>48000</v>
      </c>
      <c r="S26" s="17">
        <f t="shared" si="6"/>
        <v>6240</v>
      </c>
      <c r="T26" s="17">
        <f t="shared" si="18"/>
        <v>6240</v>
      </c>
      <c r="U26" s="14">
        <v>400</v>
      </c>
      <c r="V26" s="18">
        <f t="shared" si="8"/>
        <v>413.6</v>
      </c>
      <c r="W26" s="17">
        <f t="shared" si="19"/>
        <v>750</v>
      </c>
      <c r="X26" s="18">
        <f t="shared" si="10"/>
        <v>51.22</v>
      </c>
      <c r="Y26" s="18">
        <v>11</v>
      </c>
      <c r="Z26" s="17">
        <f t="shared" si="11"/>
        <v>9503.8339999999989</v>
      </c>
      <c r="AA26" s="19"/>
      <c r="AB26" s="67"/>
    </row>
    <row r="27" spans="1:28" ht="15.75">
      <c r="A27" s="3">
        <v>339</v>
      </c>
      <c r="B27" s="8">
        <f t="shared" si="20"/>
        <v>23</v>
      </c>
      <c r="C27" s="1" t="s">
        <v>124</v>
      </c>
      <c r="D27" s="28" t="s">
        <v>44</v>
      </c>
      <c r="E27" s="2" t="s">
        <v>48</v>
      </c>
      <c r="F27" s="1">
        <v>1</v>
      </c>
      <c r="G27" s="26">
        <v>2.73</v>
      </c>
      <c r="H27" s="11">
        <f t="shared" si="0"/>
        <v>2.67</v>
      </c>
      <c r="I27" s="12">
        <f t="shared" si="12"/>
        <v>6330.57</v>
      </c>
      <c r="J27" s="2">
        <v>65</v>
      </c>
      <c r="K27" s="29">
        <v>0.3</v>
      </c>
      <c r="L27" s="14" t="str">
        <f t="shared" si="13"/>
        <v>-2</v>
      </c>
      <c r="M27" s="15">
        <f t="shared" si="14"/>
        <v>65</v>
      </c>
      <c r="N27" s="11">
        <f t="shared" si="15"/>
        <v>0.3</v>
      </c>
      <c r="O27" s="16">
        <f t="shared" si="16"/>
        <v>4.6153846153846149E-3</v>
      </c>
      <c r="P27" s="1"/>
      <c r="Q27" s="1"/>
      <c r="R27" s="14" t="str">
        <f t="shared" si="17"/>
        <v>48000</v>
      </c>
      <c r="S27" s="17">
        <f t="shared" si="6"/>
        <v>14400</v>
      </c>
      <c r="T27" s="17">
        <f t="shared" si="18"/>
        <v>14400</v>
      </c>
      <c r="U27" s="14">
        <v>400</v>
      </c>
      <c r="V27" s="18">
        <f t="shared" si="8"/>
        <v>1068</v>
      </c>
      <c r="W27" s="17">
        <f t="shared" si="19"/>
        <v>1068</v>
      </c>
      <c r="X27" s="18">
        <f t="shared" si="10"/>
        <v>118.19999999999999</v>
      </c>
      <c r="Y27" s="18">
        <v>11</v>
      </c>
      <c r="Z27" s="17">
        <f t="shared" si="11"/>
        <v>21927.77</v>
      </c>
      <c r="AA27" s="19"/>
      <c r="AB27" s="67"/>
    </row>
    <row r="28" spans="1:28" ht="15.75">
      <c r="A28" s="3">
        <v>340</v>
      </c>
      <c r="B28" s="8">
        <f t="shared" si="20"/>
        <v>24</v>
      </c>
      <c r="C28" s="1" t="s">
        <v>125</v>
      </c>
      <c r="D28" s="28" t="s">
        <v>45</v>
      </c>
      <c r="E28" s="2" t="s">
        <v>46</v>
      </c>
      <c r="F28" s="1">
        <v>2</v>
      </c>
      <c r="G28" s="26">
        <v>1.7</v>
      </c>
      <c r="H28" s="11">
        <f t="shared" si="0"/>
        <v>1.66</v>
      </c>
      <c r="I28" s="12">
        <f t="shared" si="12"/>
        <v>3935.8599999999997</v>
      </c>
      <c r="J28" s="2">
        <v>18</v>
      </c>
      <c r="K28" s="29">
        <v>0.2</v>
      </c>
      <c r="L28" s="14" t="str">
        <f t="shared" si="13"/>
        <v>+2-6</v>
      </c>
      <c r="M28" s="15">
        <f t="shared" si="14"/>
        <v>18</v>
      </c>
      <c r="N28" s="11">
        <f t="shared" si="15"/>
        <v>0.2</v>
      </c>
      <c r="O28" s="16">
        <f t="shared" si="16"/>
        <v>1.1111111111111112E-2</v>
      </c>
      <c r="P28" s="1"/>
      <c r="Q28" s="1"/>
      <c r="R28" s="14" t="str">
        <f t="shared" si="17"/>
        <v>48000</v>
      </c>
      <c r="S28" s="17">
        <f t="shared" si="6"/>
        <v>9600</v>
      </c>
      <c r="T28" s="17">
        <f t="shared" si="18"/>
        <v>9600</v>
      </c>
      <c r="U28" s="14">
        <v>400</v>
      </c>
      <c r="V28" s="18">
        <f t="shared" si="8"/>
        <v>664</v>
      </c>
      <c r="W28" s="17">
        <f t="shared" si="19"/>
        <v>750</v>
      </c>
      <c r="X28" s="18">
        <f t="shared" si="10"/>
        <v>78.800000000000011</v>
      </c>
      <c r="Y28" s="18">
        <v>22</v>
      </c>
      <c r="Z28" s="17">
        <f t="shared" si="11"/>
        <v>14386.66</v>
      </c>
      <c r="AA28" s="19"/>
      <c r="AB28" s="67"/>
    </row>
    <row r="29" spans="1:28" ht="15.75">
      <c r="A29" s="3">
        <v>341</v>
      </c>
      <c r="B29" s="8">
        <f t="shared" si="20"/>
        <v>25</v>
      </c>
      <c r="C29" s="1" t="s">
        <v>126</v>
      </c>
      <c r="D29" s="6" t="s">
        <v>84</v>
      </c>
      <c r="E29" s="2" t="s">
        <v>21</v>
      </c>
      <c r="F29" s="1">
        <v>1</v>
      </c>
      <c r="G29" s="10">
        <v>12.68</v>
      </c>
      <c r="H29" s="11">
        <f t="shared" si="0"/>
        <v>12.238</v>
      </c>
      <c r="I29" s="12">
        <f t="shared" si="12"/>
        <v>29016.297999999999</v>
      </c>
      <c r="J29" s="13">
        <v>196</v>
      </c>
      <c r="K29" s="10">
        <v>2.21</v>
      </c>
      <c r="L29" s="14" t="str">
        <f t="shared" si="13"/>
        <v>+2-6</v>
      </c>
      <c r="M29" s="15">
        <f t="shared" si="14"/>
        <v>196</v>
      </c>
      <c r="N29" s="11">
        <f t="shared" si="15"/>
        <v>2.21</v>
      </c>
      <c r="O29" s="16">
        <f t="shared" si="16"/>
        <v>1.1275510204081633E-2</v>
      </c>
      <c r="P29" s="1"/>
      <c r="Q29" s="1"/>
      <c r="R29" s="14" t="str">
        <f t="shared" si="17"/>
        <v>48000</v>
      </c>
      <c r="S29" s="17">
        <f t="shared" si="6"/>
        <v>106080</v>
      </c>
      <c r="T29" s="17">
        <f>S29</f>
        <v>106080</v>
      </c>
      <c r="U29" s="14">
        <v>450</v>
      </c>
      <c r="V29" s="18">
        <f t="shared" si="8"/>
        <v>5507.0999999999995</v>
      </c>
      <c r="W29" s="17">
        <f t="shared" si="19"/>
        <v>5507.0999999999995</v>
      </c>
      <c r="X29" s="18">
        <f t="shared" si="10"/>
        <v>870.74</v>
      </c>
      <c r="Y29" s="18">
        <v>11</v>
      </c>
      <c r="Z29" s="17">
        <f t="shared" si="11"/>
        <v>141485.13800000001</v>
      </c>
      <c r="AA29" s="19"/>
      <c r="AB29" s="67"/>
    </row>
    <row r="30" spans="1:28" ht="15.75">
      <c r="A30" s="3"/>
      <c r="B30" s="8"/>
      <c r="C30" s="1"/>
      <c r="D30" s="6" t="s">
        <v>177</v>
      </c>
      <c r="E30" s="2" t="s">
        <v>176</v>
      </c>
      <c r="F30" s="1">
        <v>1</v>
      </c>
      <c r="G30" s="10">
        <v>2.48</v>
      </c>
      <c r="H30" s="11">
        <f t="shared" si="0"/>
        <v>2.48</v>
      </c>
      <c r="I30" s="12">
        <f t="shared" si="12"/>
        <v>5880.08</v>
      </c>
      <c r="J30" s="13"/>
      <c r="K30" s="10"/>
      <c r="L30" s="14"/>
      <c r="M30" s="15"/>
      <c r="N30" s="11"/>
      <c r="O30" s="16"/>
      <c r="P30" s="1"/>
      <c r="Q30" s="1"/>
      <c r="R30" s="14"/>
      <c r="S30" s="17">
        <f t="shared" si="6"/>
        <v>0</v>
      </c>
      <c r="T30" s="17"/>
      <c r="U30" s="14">
        <v>250</v>
      </c>
      <c r="V30" s="18">
        <f t="shared" si="8"/>
        <v>620</v>
      </c>
      <c r="W30" s="17">
        <f t="shared" si="19"/>
        <v>750</v>
      </c>
      <c r="X30" s="18"/>
      <c r="Y30" s="18"/>
      <c r="Z30" s="17">
        <f t="shared" si="11"/>
        <v>6630.08</v>
      </c>
      <c r="AA30" s="19"/>
      <c r="AB30" s="67"/>
    </row>
    <row r="31" spans="1:28" ht="15.75">
      <c r="A31" s="3">
        <v>345</v>
      </c>
      <c r="B31" s="8">
        <f>B29+1</f>
        <v>26</v>
      </c>
      <c r="C31" s="1" t="s">
        <v>127</v>
      </c>
      <c r="D31" s="6" t="s">
        <v>85</v>
      </c>
      <c r="E31" s="2" t="s">
        <v>49</v>
      </c>
      <c r="F31" s="1">
        <v>1</v>
      </c>
      <c r="G31" s="26">
        <v>18.04</v>
      </c>
      <c r="H31" s="11">
        <f t="shared" si="0"/>
        <v>17.585999999999999</v>
      </c>
      <c r="I31" s="12">
        <f t="shared" si="12"/>
        <v>41696.405999999995</v>
      </c>
      <c r="J31" s="13">
        <v>250</v>
      </c>
      <c r="K31" s="10">
        <v>2.27</v>
      </c>
      <c r="L31" s="14" t="str">
        <f t="shared" si="13"/>
        <v>+2-6</v>
      </c>
      <c r="M31" s="15">
        <f t="shared" si="14"/>
        <v>250</v>
      </c>
      <c r="N31" s="11">
        <f t="shared" si="15"/>
        <v>2.27</v>
      </c>
      <c r="O31" s="16">
        <f t="shared" si="16"/>
        <v>9.0799999999999995E-3</v>
      </c>
      <c r="P31" s="1"/>
      <c r="Q31" s="1"/>
      <c r="R31" s="14" t="str">
        <f t="shared" si="17"/>
        <v>48000</v>
      </c>
      <c r="S31" s="17">
        <f t="shared" si="6"/>
        <v>108960</v>
      </c>
      <c r="T31" s="17">
        <f t="shared" si="18"/>
        <v>108960</v>
      </c>
      <c r="U31" s="14">
        <v>400</v>
      </c>
      <c r="V31" s="18">
        <f t="shared" si="8"/>
        <v>7034.4</v>
      </c>
      <c r="W31" s="17">
        <f t="shared" si="19"/>
        <v>7034.4</v>
      </c>
      <c r="X31" s="18">
        <f t="shared" ref="X31:X81" si="21">394*K31</f>
        <v>894.38</v>
      </c>
      <c r="Y31" s="18">
        <v>11</v>
      </c>
      <c r="Z31" s="17">
        <f t="shared" si="11"/>
        <v>158596.18599999999</v>
      </c>
      <c r="AA31" s="19"/>
      <c r="AB31" s="67"/>
    </row>
    <row r="32" spans="1:28" ht="15.75">
      <c r="A32" s="3">
        <v>346</v>
      </c>
      <c r="B32" s="8">
        <f t="shared" si="20"/>
        <v>27</v>
      </c>
      <c r="C32" s="1" t="s">
        <v>128</v>
      </c>
      <c r="D32" s="6" t="s">
        <v>86</v>
      </c>
      <c r="E32" s="2" t="s">
        <v>46</v>
      </c>
      <c r="F32" s="1">
        <v>2</v>
      </c>
      <c r="G32" s="26">
        <v>5.03</v>
      </c>
      <c r="H32" s="11">
        <f t="shared" si="0"/>
        <v>4.8239999999999998</v>
      </c>
      <c r="I32" s="12">
        <f t="shared" si="12"/>
        <v>11437.704</v>
      </c>
      <c r="J32" s="13">
        <v>108</v>
      </c>
      <c r="K32" s="10">
        <v>1.03</v>
      </c>
      <c r="L32" s="14" t="str">
        <f t="shared" si="13"/>
        <v>+2-6</v>
      </c>
      <c r="M32" s="15">
        <f t="shared" si="14"/>
        <v>108</v>
      </c>
      <c r="N32" s="11">
        <f t="shared" si="15"/>
        <v>1.03</v>
      </c>
      <c r="O32" s="16">
        <f t="shared" si="16"/>
        <v>9.5370370370370366E-3</v>
      </c>
      <c r="P32" s="1"/>
      <c r="Q32" s="1"/>
      <c r="R32" s="14" t="str">
        <f t="shared" si="17"/>
        <v>48000</v>
      </c>
      <c r="S32" s="17">
        <f t="shared" si="6"/>
        <v>49440</v>
      </c>
      <c r="T32" s="17">
        <f t="shared" si="18"/>
        <v>49440</v>
      </c>
      <c r="U32" s="14">
        <v>400</v>
      </c>
      <c r="V32" s="18">
        <f t="shared" si="8"/>
        <v>1929.6</v>
      </c>
      <c r="W32" s="17">
        <f t="shared" si="19"/>
        <v>1929.6</v>
      </c>
      <c r="X32" s="18">
        <f t="shared" si="21"/>
        <v>405.82</v>
      </c>
      <c r="Y32" s="18">
        <v>22</v>
      </c>
      <c r="Z32" s="17">
        <f t="shared" si="11"/>
        <v>63235.123999999996</v>
      </c>
      <c r="AA32" s="19"/>
      <c r="AB32" s="67"/>
    </row>
    <row r="33" spans="1:28" ht="15.75">
      <c r="A33" s="4">
        <v>347</v>
      </c>
      <c r="B33" s="8">
        <f t="shared" si="20"/>
        <v>28</v>
      </c>
      <c r="C33" s="1" t="s">
        <v>129</v>
      </c>
      <c r="D33" s="6" t="s">
        <v>87</v>
      </c>
      <c r="E33" s="2" t="s">
        <v>50</v>
      </c>
      <c r="F33" s="1">
        <v>1</v>
      </c>
      <c r="G33" s="1">
        <v>7.67</v>
      </c>
      <c r="H33" s="11">
        <f t="shared" si="0"/>
        <v>7.298</v>
      </c>
      <c r="I33" s="12">
        <f t="shared" si="12"/>
        <v>17303.558000000001</v>
      </c>
      <c r="J33" s="1">
        <v>248</v>
      </c>
      <c r="K33" s="1">
        <v>1.86</v>
      </c>
      <c r="L33" s="14" t="str">
        <f t="shared" si="13"/>
        <v>+2-6</v>
      </c>
      <c r="M33" s="15">
        <f t="shared" si="14"/>
        <v>248</v>
      </c>
      <c r="N33" s="11">
        <f t="shared" si="15"/>
        <v>1.86</v>
      </c>
      <c r="O33" s="16">
        <f t="shared" si="16"/>
        <v>7.5000000000000006E-3</v>
      </c>
      <c r="P33" s="1"/>
      <c r="Q33" s="1"/>
      <c r="R33" s="14" t="str">
        <f t="shared" si="17"/>
        <v>48000</v>
      </c>
      <c r="S33" s="17">
        <f t="shared" si="6"/>
        <v>89280</v>
      </c>
      <c r="T33" s="17">
        <f t="shared" si="18"/>
        <v>89280</v>
      </c>
      <c r="U33" s="14">
        <v>400</v>
      </c>
      <c r="V33" s="18">
        <f t="shared" si="8"/>
        <v>2919.2</v>
      </c>
      <c r="W33" s="17">
        <f t="shared" si="19"/>
        <v>2919.2</v>
      </c>
      <c r="X33" s="18">
        <f t="shared" si="21"/>
        <v>732.84</v>
      </c>
      <c r="Y33" s="18">
        <v>11</v>
      </c>
      <c r="Z33" s="17">
        <f t="shared" si="11"/>
        <v>110246.598</v>
      </c>
      <c r="AA33" s="19"/>
      <c r="AB33" s="67"/>
    </row>
    <row r="34" spans="1:28" ht="15.75">
      <c r="A34" s="4">
        <v>348</v>
      </c>
      <c r="B34" s="8">
        <f t="shared" si="20"/>
        <v>29</v>
      </c>
      <c r="C34" s="1" t="s">
        <v>130</v>
      </c>
      <c r="D34" s="6" t="s">
        <v>88</v>
      </c>
      <c r="E34" s="2" t="s">
        <v>51</v>
      </c>
      <c r="F34" s="1">
        <v>2</v>
      </c>
      <c r="G34" s="1">
        <v>5.42</v>
      </c>
      <c r="H34" s="11">
        <f t="shared" si="0"/>
        <v>5.2160000000000002</v>
      </c>
      <c r="I34" s="12">
        <f t="shared" si="12"/>
        <v>12367.136</v>
      </c>
      <c r="J34" s="1">
        <v>146</v>
      </c>
      <c r="K34" s="1">
        <v>1.02</v>
      </c>
      <c r="L34" s="14" t="str">
        <f t="shared" si="13"/>
        <v>-2</v>
      </c>
      <c r="M34" s="15">
        <f t="shared" si="14"/>
        <v>146</v>
      </c>
      <c r="N34" s="11">
        <f t="shared" si="15"/>
        <v>1.02</v>
      </c>
      <c r="O34" s="16">
        <f t="shared" si="16"/>
        <v>6.9863013698630138E-3</v>
      </c>
      <c r="P34" s="1"/>
      <c r="Q34" s="1"/>
      <c r="R34" s="14" t="str">
        <f t="shared" si="17"/>
        <v>48000</v>
      </c>
      <c r="S34" s="17">
        <f t="shared" si="6"/>
        <v>48960</v>
      </c>
      <c r="T34" s="17">
        <f t="shared" si="18"/>
        <v>48960</v>
      </c>
      <c r="U34" s="14">
        <v>400</v>
      </c>
      <c r="V34" s="18">
        <f t="shared" si="8"/>
        <v>2086.4</v>
      </c>
      <c r="W34" s="17">
        <f t="shared" si="19"/>
        <v>2086.4</v>
      </c>
      <c r="X34" s="18">
        <f t="shared" si="21"/>
        <v>401.88</v>
      </c>
      <c r="Y34" s="18">
        <v>22</v>
      </c>
      <c r="Z34" s="17">
        <f t="shared" si="11"/>
        <v>63837.415999999997</v>
      </c>
      <c r="AA34" s="19"/>
      <c r="AB34" s="67"/>
    </row>
    <row r="35" spans="1:28" ht="15.75">
      <c r="A35" s="4">
        <v>349</v>
      </c>
      <c r="B35" s="8">
        <f t="shared" si="20"/>
        <v>30</v>
      </c>
      <c r="C35" s="1" t="s">
        <v>131</v>
      </c>
      <c r="D35" s="6" t="s">
        <v>96</v>
      </c>
      <c r="E35" s="2" t="s">
        <v>52</v>
      </c>
      <c r="F35" s="1">
        <v>1</v>
      </c>
      <c r="G35" s="1">
        <v>27.65</v>
      </c>
      <c r="H35" s="11">
        <f t="shared" si="0"/>
        <v>26.032</v>
      </c>
      <c r="I35" s="12">
        <f t="shared" si="12"/>
        <v>61721.872000000003</v>
      </c>
      <c r="J35" s="1">
        <v>495</v>
      </c>
      <c r="K35" s="1">
        <v>8.09</v>
      </c>
      <c r="L35" s="14" t="str">
        <f t="shared" si="13"/>
        <v>+2-6</v>
      </c>
      <c r="M35" s="15">
        <f t="shared" si="14"/>
        <v>495</v>
      </c>
      <c r="N35" s="11">
        <f t="shared" si="15"/>
        <v>8.09</v>
      </c>
      <c r="O35" s="16">
        <f t="shared" si="16"/>
        <v>1.6343434343434344E-2</v>
      </c>
      <c r="P35" s="1"/>
      <c r="Q35" s="1"/>
      <c r="R35" s="14" t="str">
        <f t="shared" si="17"/>
        <v>48000</v>
      </c>
      <c r="S35" s="17">
        <f t="shared" si="6"/>
        <v>388320</v>
      </c>
      <c r="T35" s="17">
        <f t="shared" si="18"/>
        <v>388320</v>
      </c>
      <c r="U35" s="14">
        <v>450</v>
      </c>
      <c r="V35" s="18">
        <f t="shared" si="8"/>
        <v>11714.4</v>
      </c>
      <c r="W35" s="17">
        <f t="shared" si="19"/>
        <v>11714.4</v>
      </c>
      <c r="X35" s="18">
        <f t="shared" si="21"/>
        <v>3187.46</v>
      </c>
      <c r="Y35" s="18">
        <v>11</v>
      </c>
      <c r="Z35" s="17">
        <f>I35+T35+W35+X35+Y35+T36</f>
        <v>465339.53200000001</v>
      </c>
      <c r="AA35" s="19"/>
      <c r="AB35" s="67"/>
    </row>
    <row r="36" spans="1:28" ht="15.75">
      <c r="A36" s="4"/>
      <c r="B36" s="8"/>
      <c r="C36" s="1"/>
      <c r="D36" s="6"/>
      <c r="E36" s="2"/>
      <c r="F36" s="1"/>
      <c r="G36" s="1"/>
      <c r="H36" s="11"/>
      <c r="I36" s="12"/>
      <c r="J36" s="1"/>
      <c r="K36" s="1"/>
      <c r="L36" s="14"/>
      <c r="M36" s="15"/>
      <c r="N36" s="11"/>
      <c r="O36" s="16"/>
      <c r="P36" s="1">
        <v>1</v>
      </c>
      <c r="Q36" s="1">
        <v>1.48</v>
      </c>
      <c r="R36" s="14">
        <v>260</v>
      </c>
      <c r="S36" s="17">
        <f>R36*Q36</f>
        <v>384.8</v>
      </c>
      <c r="T36" s="17">
        <f t="shared" si="18"/>
        <v>384.8</v>
      </c>
      <c r="U36" s="14"/>
      <c r="V36" s="18"/>
      <c r="W36" s="17"/>
      <c r="X36" s="18"/>
      <c r="Y36" s="18"/>
      <c r="Z36" s="17"/>
      <c r="AA36" s="19"/>
      <c r="AB36" s="67"/>
    </row>
    <row r="37" spans="1:28" ht="15.75">
      <c r="A37" s="4"/>
      <c r="B37" s="8"/>
      <c r="C37" s="1"/>
      <c r="D37" s="6" t="s">
        <v>178</v>
      </c>
      <c r="E37" s="2" t="s">
        <v>176</v>
      </c>
      <c r="F37" s="1">
        <v>1</v>
      </c>
      <c r="G37" s="1">
        <v>3.31</v>
      </c>
      <c r="H37" s="11">
        <f t="shared" si="0"/>
        <v>3.31</v>
      </c>
      <c r="I37" s="12">
        <f t="shared" si="12"/>
        <v>7848.01</v>
      </c>
      <c r="J37" s="1"/>
      <c r="K37" s="1"/>
      <c r="L37" s="14"/>
      <c r="M37" s="15"/>
      <c r="N37" s="11"/>
      <c r="O37" s="16"/>
      <c r="P37" s="1"/>
      <c r="Q37" s="1"/>
      <c r="R37" s="14"/>
      <c r="S37" s="17">
        <f t="shared" si="6"/>
        <v>0</v>
      </c>
      <c r="T37" s="17"/>
      <c r="U37" s="14">
        <v>250</v>
      </c>
      <c r="V37" s="18">
        <f t="shared" si="8"/>
        <v>827.5</v>
      </c>
      <c r="W37" s="17">
        <f>IF(V37&gt;750,V37,IF(V37&lt;750,750))</f>
        <v>827.5</v>
      </c>
      <c r="X37" s="18">
        <f>394*K37</f>
        <v>0</v>
      </c>
      <c r="Y37" s="18"/>
      <c r="Z37" s="17">
        <f t="shared" si="11"/>
        <v>8675.51</v>
      </c>
      <c r="AA37" s="19"/>
      <c r="AB37" s="67"/>
    </row>
    <row r="38" spans="1:28" ht="15.75">
      <c r="A38" s="4">
        <v>350</v>
      </c>
      <c r="B38" s="8">
        <f>B35+1</f>
        <v>31</v>
      </c>
      <c r="C38" s="1" t="s">
        <v>132</v>
      </c>
      <c r="D38" s="6" t="s">
        <v>90</v>
      </c>
      <c r="E38" s="2" t="s">
        <v>52</v>
      </c>
      <c r="F38" s="1">
        <v>1</v>
      </c>
      <c r="G38" s="1">
        <v>17.28</v>
      </c>
      <c r="H38" s="11">
        <f t="shared" si="0"/>
        <v>16.784000000000002</v>
      </c>
      <c r="I38" s="12">
        <f t="shared" si="12"/>
        <v>39794.864000000009</v>
      </c>
      <c r="J38" s="1">
        <f>268</f>
        <v>268</v>
      </c>
      <c r="K38" s="1">
        <v>2.48</v>
      </c>
      <c r="L38" s="14" t="str">
        <f t="shared" si="13"/>
        <v>+2-6</v>
      </c>
      <c r="M38" s="15">
        <f t="shared" si="14"/>
        <v>268</v>
      </c>
      <c r="N38" s="11">
        <f t="shared" si="15"/>
        <v>2.48</v>
      </c>
      <c r="O38" s="16">
        <f t="shared" si="16"/>
        <v>9.2537313432835815E-3</v>
      </c>
      <c r="P38" s="1"/>
      <c r="Q38" s="1"/>
      <c r="R38" s="14" t="str">
        <f t="shared" si="17"/>
        <v>48000</v>
      </c>
      <c r="S38" s="17">
        <f t="shared" si="6"/>
        <v>119040</v>
      </c>
      <c r="T38" s="17">
        <f t="shared" si="18"/>
        <v>119040</v>
      </c>
      <c r="U38" s="14">
        <v>450</v>
      </c>
      <c r="V38" s="18">
        <f t="shared" si="8"/>
        <v>7552.8000000000011</v>
      </c>
      <c r="W38" s="17">
        <f t="shared" si="19"/>
        <v>7552.8000000000011</v>
      </c>
      <c r="X38" s="18">
        <f t="shared" si="21"/>
        <v>977.12</v>
      </c>
      <c r="Y38" s="18">
        <v>11</v>
      </c>
      <c r="Z38" s="17">
        <f t="shared" si="11"/>
        <v>167375.78399999999</v>
      </c>
      <c r="AA38" s="19"/>
      <c r="AB38" s="67"/>
    </row>
    <row r="39" spans="1:28" ht="15.75">
      <c r="A39" s="4"/>
      <c r="B39" s="8"/>
      <c r="C39" s="1"/>
      <c r="D39" s="6" t="s">
        <v>184</v>
      </c>
      <c r="E39" s="2" t="s">
        <v>176</v>
      </c>
      <c r="F39" s="1">
        <v>1</v>
      </c>
      <c r="G39" s="1">
        <v>3.32</v>
      </c>
      <c r="H39" s="11">
        <f t="shared" si="0"/>
        <v>3.32</v>
      </c>
      <c r="I39" s="12">
        <f t="shared" si="12"/>
        <v>7871.7199999999993</v>
      </c>
      <c r="J39" s="1"/>
      <c r="K39" s="1"/>
      <c r="L39" s="14"/>
      <c r="M39" s="15"/>
      <c r="N39" s="11"/>
      <c r="O39" s="16"/>
      <c r="P39" s="1"/>
      <c r="Q39" s="1"/>
      <c r="R39" s="14"/>
      <c r="S39" s="17">
        <f t="shared" si="6"/>
        <v>0</v>
      </c>
      <c r="T39" s="17"/>
      <c r="U39" s="14">
        <v>250</v>
      </c>
      <c r="V39" s="18">
        <f t="shared" si="8"/>
        <v>830</v>
      </c>
      <c r="W39" s="17">
        <f t="shared" si="19"/>
        <v>830</v>
      </c>
      <c r="X39" s="18"/>
      <c r="Y39" s="18"/>
      <c r="Z39" s="17">
        <f t="shared" si="11"/>
        <v>8701.7199999999993</v>
      </c>
      <c r="AA39" s="19"/>
      <c r="AB39" s="67"/>
    </row>
    <row r="40" spans="1:28" ht="15.75">
      <c r="A40" s="4">
        <v>351</v>
      </c>
      <c r="B40" s="8">
        <f>B38+1</f>
        <v>32</v>
      </c>
      <c r="C40" s="1" t="s">
        <v>133</v>
      </c>
      <c r="D40" s="6" t="s">
        <v>91</v>
      </c>
      <c r="E40" s="2" t="s">
        <v>51</v>
      </c>
      <c r="F40" s="1">
        <v>2</v>
      </c>
      <c r="G40" s="1">
        <v>9.3800000000000008</v>
      </c>
      <c r="H40" s="11">
        <f t="shared" si="0"/>
        <v>9.1420000000000012</v>
      </c>
      <c r="I40" s="12">
        <f t="shared" si="12"/>
        <v>21675.682000000004</v>
      </c>
      <c r="J40" s="1">
        <v>140</v>
      </c>
      <c r="K40" s="1">
        <v>1.19</v>
      </c>
      <c r="L40" s="14" t="str">
        <f t="shared" si="13"/>
        <v>+2-6</v>
      </c>
      <c r="M40" s="15">
        <f t="shared" si="14"/>
        <v>140</v>
      </c>
      <c r="N40" s="11">
        <f t="shared" si="15"/>
        <v>1.19</v>
      </c>
      <c r="O40" s="16">
        <f t="shared" si="16"/>
        <v>8.4999999999999989E-3</v>
      </c>
      <c r="P40" s="1"/>
      <c r="Q40" s="1"/>
      <c r="R40" s="14" t="str">
        <f t="shared" si="17"/>
        <v>48000</v>
      </c>
      <c r="S40" s="17">
        <f t="shared" si="6"/>
        <v>57120</v>
      </c>
      <c r="T40" s="17">
        <f t="shared" si="18"/>
        <v>57120</v>
      </c>
      <c r="U40" s="14">
        <v>400</v>
      </c>
      <c r="V40" s="18">
        <f t="shared" si="8"/>
        <v>3656.8000000000006</v>
      </c>
      <c r="W40" s="17">
        <f t="shared" si="19"/>
        <v>3656.8000000000006</v>
      </c>
      <c r="X40" s="18">
        <f t="shared" si="21"/>
        <v>468.85999999999996</v>
      </c>
      <c r="Y40" s="18">
        <v>22</v>
      </c>
      <c r="Z40" s="17">
        <f t="shared" si="11"/>
        <v>82943.342000000004</v>
      </c>
      <c r="AA40" s="19"/>
      <c r="AB40" s="67"/>
    </row>
    <row r="41" spans="1:28" ht="15.75">
      <c r="A41" s="4">
        <v>352</v>
      </c>
      <c r="B41" s="8">
        <f t="shared" si="20"/>
        <v>33</v>
      </c>
      <c r="C41" s="1" t="s">
        <v>134</v>
      </c>
      <c r="D41" s="6" t="s">
        <v>92</v>
      </c>
      <c r="E41" s="2" t="s">
        <v>51</v>
      </c>
      <c r="F41" s="1">
        <v>2</v>
      </c>
      <c r="G41" s="1">
        <v>3.59</v>
      </c>
      <c r="H41" s="11">
        <f t="shared" si="0"/>
        <v>3.4859999999999998</v>
      </c>
      <c r="I41" s="12">
        <f t="shared" si="12"/>
        <v>8265.3059999999987</v>
      </c>
      <c r="J41" s="1">
        <v>32</v>
      </c>
      <c r="K41" s="1">
        <v>0.52</v>
      </c>
      <c r="L41" s="14" t="str">
        <f t="shared" si="13"/>
        <v>+2-6</v>
      </c>
      <c r="M41" s="15">
        <f t="shared" si="14"/>
        <v>32</v>
      </c>
      <c r="N41" s="11">
        <f t="shared" si="15"/>
        <v>0.52</v>
      </c>
      <c r="O41" s="16">
        <f t="shared" si="16"/>
        <v>1.6250000000000001E-2</v>
      </c>
      <c r="P41" s="1"/>
      <c r="Q41" s="1"/>
      <c r="R41" s="14" t="str">
        <f t="shared" si="17"/>
        <v>48000</v>
      </c>
      <c r="S41" s="17">
        <f t="shared" si="6"/>
        <v>24960</v>
      </c>
      <c r="T41" s="17">
        <f t="shared" si="18"/>
        <v>24960</v>
      </c>
      <c r="U41" s="14">
        <v>400</v>
      </c>
      <c r="V41" s="18">
        <f t="shared" si="8"/>
        <v>1394.3999999999999</v>
      </c>
      <c r="W41" s="17">
        <f t="shared" si="19"/>
        <v>1394.3999999999999</v>
      </c>
      <c r="X41" s="18">
        <f t="shared" si="21"/>
        <v>204.88</v>
      </c>
      <c r="Y41" s="18">
        <v>22</v>
      </c>
      <c r="Z41" s="17">
        <f t="shared" si="11"/>
        <v>34846.585999999996</v>
      </c>
      <c r="AA41" s="19"/>
      <c r="AB41" s="67"/>
    </row>
    <row r="42" spans="1:28" ht="15.75">
      <c r="A42" s="4">
        <v>353</v>
      </c>
      <c r="B42" s="8">
        <f t="shared" si="20"/>
        <v>34</v>
      </c>
      <c r="C42" s="1" t="s">
        <v>135</v>
      </c>
      <c r="D42" s="6" t="s">
        <v>93</v>
      </c>
      <c r="E42" s="2" t="s">
        <v>52</v>
      </c>
      <c r="F42" s="1">
        <v>1</v>
      </c>
      <c r="G42" s="1">
        <v>16.5</v>
      </c>
      <c r="H42" s="11">
        <f t="shared" si="0"/>
        <v>15.795999999999999</v>
      </c>
      <c r="I42" s="12">
        <f t="shared" si="12"/>
        <v>37452.315999999999</v>
      </c>
      <c r="J42" s="1">
        <v>256</v>
      </c>
      <c r="K42" s="1">
        <v>3.52</v>
      </c>
      <c r="L42" s="14" t="str">
        <f t="shared" si="13"/>
        <v>+2-6</v>
      </c>
      <c r="M42" s="15">
        <f t="shared" si="14"/>
        <v>256</v>
      </c>
      <c r="N42" s="11">
        <f t="shared" si="15"/>
        <v>3.52</v>
      </c>
      <c r="O42" s="16">
        <f t="shared" si="16"/>
        <v>1.375E-2</v>
      </c>
      <c r="P42" s="1"/>
      <c r="Q42" s="1"/>
      <c r="R42" s="14" t="str">
        <f t="shared" si="17"/>
        <v>48000</v>
      </c>
      <c r="S42" s="17">
        <f t="shared" si="6"/>
        <v>168960</v>
      </c>
      <c r="T42" s="17">
        <f t="shared" si="18"/>
        <v>168960</v>
      </c>
      <c r="U42" s="14">
        <v>450</v>
      </c>
      <c r="V42" s="18">
        <f t="shared" si="8"/>
        <v>7108.2</v>
      </c>
      <c r="W42" s="17">
        <f t="shared" si="19"/>
        <v>7108.2</v>
      </c>
      <c r="X42" s="18">
        <f t="shared" si="21"/>
        <v>1386.88</v>
      </c>
      <c r="Y42" s="18">
        <v>11</v>
      </c>
      <c r="Z42" s="17">
        <f t="shared" si="11"/>
        <v>214918.39600000001</v>
      </c>
      <c r="AA42" s="19"/>
      <c r="AB42" s="67"/>
    </row>
    <row r="43" spans="1:28" ht="15.75">
      <c r="A43" s="4"/>
      <c r="B43" s="8"/>
      <c r="C43" s="1"/>
      <c r="D43" s="6" t="s">
        <v>183</v>
      </c>
      <c r="E43" s="2" t="s">
        <v>176</v>
      </c>
      <c r="F43" s="1">
        <v>1</v>
      </c>
      <c r="G43" s="1">
        <v>3.36</v>
      </c>
      <c r="H43" s="11">
        <f t="shared" si="0"/>
        <v>3.36</v>
      </c>
      <c r="I43" s="12">
        <f t="shared" si="12"/>
        <v>7966.5599999999995</v>
      </c>
      <c r="J43" s="1"/>
      <c r="K43" s="1"/>
      <c r="L43" s="14"/>
      <c r="M43" s="15"/>
      <c r="N43" s="11"/>
      <c r="O43" s="16"/>
      <c r="P43" s="1"/>
      <c r="Q43" s="1"/>
      <c r="R43" s="14"/>
      <c r="S43" s="17">
        <f t="shared" si="6"/>
        <v>0</v>
      </c>
      <c r="T43" s="17"/>
      <c r="U43" s="14">
        <v>250</v>
      </c>
      <c r="V43" s="18">
        <f t="shared" si="8"/>
        <v>840</v>
      </c>
      <c r="W43" s="17">
        <f t="shared" si="19"/>
        <v>840</v>
      </c>
      <c r="X43" s="18"/>
      <c r="Y43" s="18"/>
      <c r="Z43" s="17">
        <f t="shared" si="11"/>
        <v>8806.56</v>
      </c>
      <c r="AA43" s="19"/>
      <c r="AB43" s="67"/>
    </row>
    <row r="44" spans="1:28" ht="15.75">
      <c r="A44" s="4">
        <v>354</v>
      </c>
      <c r="B44" s="8">
        <f>B42+1</f>
        <v>35</v>
      </c>
      <c r="C44" s="1" t="s">
        <v>136</v>
      </c>
      <c r="D44" s="6" t="s">
        <v>94</v>
      </c>
      <c r="E44" s="2" t="s">
        <v>52</v>
      </c>
      <c r="F44" s="1">
        <v>1</v>
      </c>
      <c r="G44" s="1">
        <v>31.35</v>
      </c>
      <c r="H44" s="11">
        <f t="shared" si="0"/>
        <v>29.418000000000003</v>
      </c>
      <c r="I44" s="12">
        <f t="shared" si="12"/>
        <v>69750.078000000009</v>
      </c>
      <c r="J44" s="1">
        <v>662</v>
      </c>
      <c r="K44" s="1">
        <v>9.66</v>
      </c>
      <c r="L44" s="14" t="str">
        <f t="shared" si="13"/>
        <v>+2-6</v>
      </c>
      <c r="M44" s="15">
        <f t="shared" si="14"/>
        <v>662</v>
      </c>
      <c r="N44" s="11">
        <f t="shared" si="15"/>
        <v>9.66</v>
      </c>
      <c r="O44" s="16">
        <f t="shared" si="16"/>
        <v>1.459214501510574E-2</v>
      </c>
      <c r="P44" s="1"/>
      <c r="Q44" s="1"/>
      <c r="R44" s="14" t="str">
        <f t="shared" si="17"/>
        <v>48000</v>
      </c>
      <c r="S44" s="17">
        <f t="shared" si="6"/>
        <v>463680</v>
      </c>
      <c r="T44" s="17">
        <f t="shared" si="18"/>
        <v>463680</v>
      </c>
      <c r="U44" s="14">
        <v>450</v>
      </c>
      <c r="V44" s="18">
        <f t="shared" si="8"/>
        <v>13238.1</v>
      </c>
      <c r="W44" s="17">
        <f t="shared" si="19"/>
        <v>13238.1</v>
      </c>
      <c r="X44" s="18">
        <f t="shared" si="21"/>
        <v>3806.04</v>
      </c>
      <c r="Y44" s="18">
        <v>11</v>
      </c>
      <c r="Z44" s="17">
        <f>I44+T44+W44+X44+Y44+T56</f>
        <v>555659.21799999999</v>
      </c>
      <c r="AA44" s="19"/>
      <c r="AB44" s="67"/>
    </row>
    <row r="45" spans="1:28" ht="15.75">
      <c r="A45" s="4"/>
      <c r="B45" s="8"/>
      <c r="C45" s="1"/>
      <c r="D45" s="6"/>
      <c r="E45" s="2"/>
      <c r="F45" s="1"/>
      <c r="G45" s="1"/>
      <c r="H45" s="11">
        <f t="shared" si="0"/>
        <v>0</v>
      </c>
      <c r="I45" s="12">
        <f t="shared" si="12"/>
        <v>0</v>
      </c>
      <c r="J45" s="1"/>
      <c r="K45" s="1"/>
      <c r="L45" s="14"/>
      <c r="M45" s="15"/>
      <c r="N45" s="11"/>
      <c r="O45" s="16"/>
      <c r="P45" s="1">
        <v>2</v>
      </c>
      <c r="Q45" s="1">
        <v>5.63</v>
      </c>
      <c r="R45" s="14">
        <v>210</v>
      </c>
      <c r="S45" s="17">
        <f>R45*Q45</f>
        <v>1182.3</v>
      </c>
      <c r="T45" s="17">
        <f t="shared" si="18"/>
        <v>1182.3</v>
      </c>
      <c r="U45" s="14"/>
      <c r="V45" s="18">
        <f t="shared" si="8"/>
        <v>0</v>
      </c>
      <c r="W45" s="17"/>
      <c r="X45" s="18"/>
      <c r="Y45" s="18"/>
      <c r="Z45" s="17"/>
      <c r="AA45" s="19"/>
      <c r="AB45" s="67"/>
    </row>
    <row r="46" spans="1:28" ht="15.75">
      <c r="A46" s="4"/>
      <c r="B46" s="8"/>
      <c r="C46" s="1"/>
      <c r="D46" s="6" t="s">
        <v>181</v>
      </c>
      <c r="E46" s="2" t="s">
        <v>176</v>
      </c>
      <c r="F46" s="1">
        <v>1</v>
      </c>
      <c r="G46" s="1">
        <v>5.99</v>
      </c>
      <c r="H46" s="11">
        <f t="shared" si="0"/>
        <v>5.99</v>
      </c>
      <c r="I46" s="12">
        <f t="shared" si="12"/>
        <v>14202.29</v>
      </c>
      <c r="J46" s="1"/>
      <c r="K46" s="1"/>
      <c r="L46" s="14"/>
      <c r="M46" s="15"/>
      <c r="N46" s="11"/>
      <c r="O46" s="16"/>
      <c r="P46" s="1"/>
      <c r="Q46" s="1"/>
      <c r="R46" s="14"/>
      <c r="S46" s="17">
        <f t="shared" si="6"/>
        <v>0</v>
      </c>
      <c r="T46" s="17"/>
      <c r="U46" s="14">
        <v>250</v>
      </c>
      <c r="V46" s="18">
        <f t="shared" si="8"/>
        <v>1497.5</v>
      </c>
      <c r="W46" s="17">
        <f t="shared" si="19"/>
        <v>1497.5</v>
      </c>
      <c r="X46" s="18"/>
      <c r="Y46" s="18"/>
      <c r="Z46" s="17">
        <f t="shared" si="11"/>
        <v>15699.79</v>
      </c>
      <c r="AA46" s="19"/>
      <c r="AB46" s="67"/>
    </row>
    <row r="47" spans="1:28" ht="15.75">
      <c r="A47" s="4">
        <v>355</v>
      </c>
      <c r="B47" s="8">
        <f>B44+1</f>
        <v>36</v>
      </c>
      <c r="C47" s="1" t="s">
        <v>137</v>
      </c>
      <c r="D47" s="6" t="s">
        <v>95</v>
      </c>
      <c r="E47" s="2" t="s">
        <v>51</v>
      </c>
      <c r="F47" s="1">
        <v>2</v>
      </c>
      <c r="G47" s="1">
        <v>13.32</v>
      </c>
      <c r="H47" s="11">
        <f t="shared" si="0"/>
        <v>12.856</v>
      </c>
      <c r="I47" s="12">
        <f t="shared" si="12"/>
        <v>30481.576000000001</v>
      </c>
      <c r="J47" s="1">
        <v>232</v>
      </c>
      <c r="K47" s="1">
        <v>2.3199999999999998</v>
      </c>
      <c r="L47" s="14" t="str">
        <f t="shared" si="13"/>
        <v>+2-6</v>
      </c>
      <c r="M47" s="15">
        <f t="shared" si="14"/>
        <v>232</v>
      </c>
      <c r="N47" s="11">
        <f t="shared" si="15"/>
        <v>2.3199999999999998</v>
      </c>
      <c r="O47" s="16">
        <f t="shared" si="16"/>
        <v>9.9999999999999985E-3</v>
      </c>
      <c r="P47" s="1"/>
      <c r="Q47" s="1"/>
      <c r="R47" s="14" t="str">
        <f t="shared" si="17"/>
        <v>48000</v>
      </c>
      <c r="S47" s="17">
        <f t="shared" si="6"/>
        <v>111359.99999999999</v>
      </c>
      <c r="T47" s="17">
        <f t="shared" si="18"/>
        <v>111359.99999999999</v>
      </c>
      <c r="U47" s="14">
        <v>400</v>
      </c>
      <c r="V47" s="18">
        <f t="shared" si="8"/>
        <v>5142.3999999999996</v>
      </c>
      <c r="W47" s="17">
        <f t="shared" si="19"/>
        <v>5142.3999999999996</v>
      </c>
      <c r="X47" s="18">
        <f t="shared" si="21"/>
        <v>914.07999999999993</v>
      </c>
      <c r="Y47" s="18">
        <v>22</v>
      </c>
      <c r="Z47" s="17">
        <f>I47+T47+W47+X47+Y47+T48</f>
        <v>148790.68099999998</v>
      </c>
      <c r="AA47" s="19"/>
      <c r="AB47" s="67"/>
    </row>
    <row r="48" spans="1:28" ht="15.75">
      <c r="A48" s="4"/>
      <c r="B48" s="8"/>
      <c r="C48" s="1"/>
      <c r="D48" s="6"/>
      <c r="E48" s="2"/>
      <c r="F48" s="1"/>
      <c r="G48" s="1"/>
      <c r="H48" s="11">
        <f t="shared" si="0"/>
        <v>0</v>
      </c>
      <c r="I48" s="12">
        <f t="shared" si="12"/>
        <v>0</v>
      </c>
      <c r="J48" s="1"/>
      <c r="K48" s="1"/>
      <c r="L48" s="14"/>
      <c r="M48" s="15"/>
      <c r="N48" s="11"/>
      <c r="O48" s="16"/>
      <c r="P48" s="1">
        <v>4</v>
      </c>
      <c r="Q48" s="1">
        <v>4.9749999999999996</v>
      </c>
      <c r="R48" s="14">
        <v>175</v>
      </c>
      <c r="S48" s="17">
        <f>R48*Q48</f>
        <v>870.62499999999989</v>
      </c>
      <c r="T48" s="17">
        <f t="shared" si="18"/>
        <v>870.62499999999989</v>
      </c>
      <c r="U48" s="14"/>
      <c r="V48" s="18">
        <f t="shared" si="8"/>
        <v>0</v>
      </c>
      <c r="W48" s="17"/>
      <c r="X48" s="18"/>
      <c r="Y48" s="18"/>
      <c r="Z48" s="17"/>
      <c r="AA48" s="19"/>
      <c r="AB48" s="67"/>
    </row>
    <row r="49" spans="1:28" ht="15.75">
      <c r="A49" s="4">
        <v>356</v>
      </c>
      <c r="B49" s="8">
        <f>B47+1</f>
        <v>37</v>
      </c>
      <c r="C49" s="1" t="s">
        <v>138</v>
      </c>
      <c r="D49" s="6" t="s">
        <v>89</v>
      </c>
      <c r="E49" s="2" t="s">
        <v>52</v>
      </c>
      <c r="F49" s="1">
        <v>1</v>
      </c>
      <c r="G49" s="1">
        <v>20.67</v>
      </c>
      <c r="H49" s="11">
        <f t="shared" si="0"/>
        <v>19.256</v>
      </c>
      <c r="I49" s="12">
        <f t="shared" si="12"/>
        <v>45655.976000000002</v>
      </c>
      <c r="J49" s="1">
        <v>370</v>
      </c>
      <c r="K49" s="1">
        <v>7.07</v>
      </c>
      <c r="L49" s="14" t="str">
        <f t="shared" si="13"/>
        <v>+6-10</v>
      </c>
      <c r="M49" s="15">
        <f t="shared" si="14"/>
        <v>370</v>
      </c>
      <c r="N49" s="11">
        <f t="shared" si="15"/>
        <v>7.07</v>
      </c>
      <c r="O49" s="16">
        <f t="shared" si="16"/>
        <v>1.9108108108108108E-2</v>
      </c>
      <c r="P49" s="1"/>
      <c r="Q49" s="1"/>
      <c r="R49" s="14" t="str">
        <f t="shared" si="17"/>
        <v>48000</v>
      </c>
      <c r="S49" s="17">
        <f t="shared" si="6"/>
        <v>339360</v>
      </c>
      <c r="T49" s="17">
        <f t="shared" si="18"/>
        <v>339360</v>
      </c>
      <c r="U49" s="14">
        <v>450</v>
      </c>
      <c r="V49" s="18">
        <f t="shared" si="8"/>
        <v>8665.2000000000007</v>
      </c>
      <c r="W49" s="17">
        <f t="shared" ref="W49" si="22">IF(V49&gt;750,V49,IF(V49&lt;750,750))</f>
        <v>8665.2000000000007</v>
      </c>
      <c r="X49" s="18">
        <f t="shared" si="21"/>
        <v>2785.58</v>
      </c>
      <c r="Y49" s="18">
        <v>11</v>
      </c>
      <c r="Z49" s="17">
        <f t="shared" si="11"/>
        <v>396477.75600000005</v>
      </c>
      <c r="AA49" s="19"/>
      <c r="AB49" s="67"/>
    </row>
    <row r="50" spans="1:28" ht="15.75">
      <c r="A50" s="4"/>
      <c r="B50" s="8"/>
      <c r="C50" s="1"/>
      <c r="D50" s="6" t="s">
        <v>182</v>
      </c>
      <c r="E50" s="2" t="s">
        <v>176</v>
      </c>
      <c r="F50" s="1">
        <v>1</v>
      </c>
      <c r="G50" s="1">
        <v>3.38</v>
      </c>
      <c r="H50" s="11">
        <f t="shared" si="0"/>
        <v>3.38</v>
      </c>
      <c r="I50" s="12">
        <f t="shared" si="12"/>
        <v>8013.98</v>
      </c>
      <c r="J50" s="1"/>
      <c r="K50" s="1"/>
      <c r="L50" s="14"/>
      <c r="M50" s="15"/>
      <c r="N50" s="11"/>
      <c r="O50" s="16"/>
      <c r="P50" s="1"/>
      <c r="Q50" s="1"/>
      <c r="R50" s="14"/>
      <c r="S50" s="17">
        <f t="shared" si="6"/>
        <v>0</v>
      </c>
      <c r="T50" s="17"/>
      <c r="U50" s="14">
        <v>250</v>
      </c>
      <c r="V50" s="18">
        <f t="shared" si="8"/>
        <v>845</v>
      </c>
      <c r="W50" s="17">
        <f t="shared" ref="W50" si="23">IF(V50&gt;750,V50,IF(V50&lt;750,750))</f>
        <v>845</v>
      </c>
      <c r="X50" s="18"/>
      <c r="Y50" s="18"/>
      <c r="Z50" s="17">
        <f t="shared" si="11"/>
        <v>8858.98</v>
      </c>
      <c r="AA50" s="19"/>
      <c r="AB50" s="67"/>
    </row>
    <row r="51" spans="1:28" ht="15.75">
      <c r="A51" s="4">
        <v>357</v>
      </c>
      <c r="B51" s="8">
        <f>B49+1</f>
        <v>38</v>
      </c>
      <c r="C51" s="1" t="s">
        <v>139</v>
      </c>
      <c r="D51" s="6" t="s">
        <v>180</v>
      </c>
      <c r="E51" s="2" t="s">
        <v>51</v>
      </c>
      <c r="F51" s="1">
        <v>2</v>
      </c>
      <c r="G51" s="1">
        <v>10.48</v>
      </c>
      <c r="H51" s="11">
        <f t="shared" si="0"/>
        <v>9.9</v>
      </c>
      <c r="I51" s="12">
        <f t="shared" si="12"/>
        <v>23472.9</v>
      </c>
      <c r="J51" s="1">
        <v>168</v>
      </c>
      <c r="K51" s="1">
        <v>2.9</v>
      </c>
      <c r="L51" s="14" t="str">
        <f t="shared" si="13"/>
        <v>+2-6</v>
      </c>
      <c r="M51" s="15">
        <f t="shared" si="14"/>
        <v>168</v>
      </c>
      <c r="N51" s="11">
        <f t="shared" si="15"/>
        <v>2.9</v>
      </c>
      <c r="O51" s="16">
        <f t="shared" si="16"/>
        <v>1.7261904761904763E-2</v>
      </c>
      <c r="P51" s="1"/>
      <c r="Q51" s="1"/>
      <c r="R51" s="14" t="str">
        <f t="shared" si="17"/>
        <v>48000</v>
      </c>
      <c r="S51" s="17">
        <f t="shared" si="6"/>
        <v>139200</v>
      </c>
      <c r="T51" s="17">
        <f t="shared" si="18"/>
        <v>139200</v>
      </c>
      <c r="U51" s="14">
        <v>400</v>
      </c>
      <c r="V51" s="18">
        <f t="shared" si="8"/>
        <v>3960</v>
      </c>
      <c r="W51" s="17">
        <f t="shared" si="19"/>
        <v>3960</v>
      </c>
      <c r="X51" s="18">
        <f t="shared" si="21"/>
        <v>1142.5999999999999</v>
      </c>
      <c r="Y51" s="18">
        <v>22</v>
      </c>
      <c r="Z51" s="17">
        <f t="shared" si="11"/>
        <v>167797.5</v>
      </c>
      <c r="AA51" s="19"/>
      <c r="AB51" s="67"/>
    </row>
    <row r="52" spans="1:28" ht="15.75">
      <c r="A52" s="4">
        <v>358</v>
      </c>
      <c r="B52" s="8">
        <f>B51+1</f>
        <v>39</v>
      </c>
      <c r="C52" s="1" t="s">
        <v>140</v>
      </c>
      <c r="D52" s="6" t="s">
        <v>97</v>
      </c>
      <c r="E52" s="2" t="s">
        <v>52</v>
      </c>
      <c r="F52" s="1">
        <v>1</v>
      </c>
      <c r="G52" s="1">
        <v>50.234999999999999</v>
      </c>
      <c r="H52" s="11">
        <f t="shared" si="0"/>
        <v>48.414999999999999</v>
      </c>
      <c r="I52" s="12">
        <f t="shared" si="12"/>
        <v>114791.965</v>
      </c>
      <c r="J52" s="1">
        <v>614</v>
      </c>
      <c r="K52" s="1">
        <v>9.1</v>
      </c>
      <c r="L52" s="14" t="str">
        <f t="shared" si="13"/>
        <v>+2-6</v>
      </c>
      <c r="M52" s="15">
        <f t="shared" si="14"/>
        <v>614</v>
      </c>
      <c r="N52" s="11">
        <f t="shared" si="15"/>
        <v>9.1</v>
      </c>
      <c r="O52" s="16">
        <f t="shared" si="16"/>
        <v>1.4820846905537458E-2</v>
      </c>
      <c r="P52" s="1"/>
      <c r="Q52" s="1"/>
      <c r="R52" s="14" t="str">
        <f t="shared" si="17"/>
        <v>48000</v>
      </c>
      <c r="S52" s="17">
        <f t="shared" si="6"/>
        <v>436800</v>
      </c>
      <c r="T52" s="17">
        <f t="shared" si="18"/>
        <v>436800</v>
      </c>
      <c r="U52" s="14">
        <v>450</v>
      </c>
      <c r="V52" s="18">
        <f t="shared" si="8"/>
        <v>21786.75</v>
      </c>
      <c r="W52" s="17">
        <f t="shared" si="19"/>
        <v>21786.75</v>
      </c>
      <c r="X52" s="18">
        <f t="shared" si="21"/>
        <v>3585.3999999999996</v>
      </c>
      <c r="Y52" s="18">
        <v>11</v>
      </c>
      <c r="Z52" s="17">
        <f>I52+T52+W52+X52+Y52+T53</f>
        <v>583312.61499999999</v>
      </c>
      <c r="AA52" s="19"/>
      <c r="AB52" s="67"/>
    </row>
    <row r="53" spans="1:28" ht="15.75">
      <c r="A53" s="4"/>
      <c r="B53" s="8"/>
      <c r="C53" s="1"/>
      <c r="D53" s="6"/>
      <c r="E53" s="2"/>
      <c r="F53" s="1"/>
      <c r="G53" s="1"/>
      <c r="H53" s="11">
        <f t="shared" si="0"/>
        <v>0</v>
      </c>
      <c r="I53" s="12">
        <f t="shared" si="12"/>
        <v>0</v>
      </c>
      <c r="J53" s="1"/>
      <c r="K53" s="1"/>
      <c r="L53" s="14"/>
      <c r="M53" s="15"/>
      <c r="N53" s="11"/>
      <c r="O53" s="16"/>
      <c r="P53" s="7">
        <v>4</v>
      </c>
      <c r="Q53" s="1">
        <v>24.375</v>
      </c>
      <c r="R53" s="14">
        <v>260</v>
      </c>
      <c r="S53" s="17">
        <f>R53*Q53</f>
        <v>6337.5</v>
      </c>
      <c r="T53" s="17">
        <f t="shared" si="18"/>
        <v>6337.5</v>
      </c>
      <c r="U53" s="14"/>
      <c r="V53" s="18">
        <f t="shared" si="8"/>
        <v>0</v>
      </c>
      <c r="W53" s="17"/>
      <c r="X53" s="18"/>
      <c r="Y53" s="18"/>
      <c r="Z53" s="17"/>
      <c r="AA53" s="19"/>
      <c r="AB53" s="67"/>
    </row>
    <row r="54" spans="1:28" ht="15.75">
      <c r="A54" s="4"/>
      <c r="B54" s="8"/>
      <c r="C54" s="1"/>
      <c r="D54" s="6" t="s">
        <v>179</v>
      </c>
      <c r="E54" s="2" t="s">
        <v>176</v>
      </c>
      <c r="F54" s="1">
        <v>1</v>
      </c>
      <c r="G54" s="1">
        <v>6.04</v>
      </c>
      <c r="H54" s="11">
        <f t="shared" si="0"/>
        <v>6.04</v>
      </c>
      <c r="I54" s="12">
        <f t="shared" si="12"/>
        <v>14320.84</v>
      </c>
      <c r="J54" s="1"/>
      <c r="K54" s="1"/>
      <c r="L54" s="14"/>
      <c r="M54" s="15"/>
      <c r="N54" s="11"/>
      <c r="O54" s="16"/>
      <c r="P54" s="1"/>
      <c r="Q54" s="1"/>
      <c r="R54" s="14"/>
      <c r="S54" s="17">
        <f t="shared" si="6"/>
        <v>0</v>
      </c>
      <c r="T54" s="17"/>
      <c r="U54" s="14">
        <v>250</v>
      </c>
      <c r="V54" s="18">
        <f t="shared" si="8"/>
        <v>1510</v>
      </c>
      <c r="W54" s="17">
        <f>IF(V54&gt;750,V54,IF(V54&lt;750,750))</f>
        <v>1510</v>
      </c>
      <c r="X54" s="18"/>
      <c r="Y54" s="18"/>
      <c r="Z54" s="17">
        <f t="shared" si="11"/>
        <v>15830.84</v>
      </c>
      <c r="AA54" s="19"/>
      <c r="AB54" s="67"/>
    </row>
    <row r="55" spans="1:28" ht="15.75">
      <c r="A55" s="4">
        <v>359</v>
      </c>
      <c r="B55" s="8">
        <f>B52+1</f>
        <v>40</v>
      </c>
      <c r="C55" s="1" t="s">
        <v>141</v>
      </c>
      <c r="D55" s="6" t="s">
        <v>98</v>
      </c>
      <c r="E55" s="2" t="s">
        <v>51</v>
      </c>
      <c r="F55" s="1">
        <v>2</v>
      </c>
      <c r="G55" s="1">
        <v>20.76</v>
      </c>
      <c r="H55" s="11">
        <f t="shared" si="0"/>
        <v>20.186</v>
      </c>
      <c r="I55" s="12">
        <f t="shared" si="12"/>
        <v>47861.006000000001</v>
      </c>
      <c r="J55" s="1">
        <v>218</v>
      </c>
      <c r="K55" s="1">
        <v>2.87</v>
      </c>
      <c r="L55" s="14" t="str">
        <f t="shared" si="13"/>
        <v>+2-6</v>
      </c>
      <c r="M55" s="15">
        <f t="shared" si="14"/>
        <v>218</v>
      </c>
      <c r="N55" s="11">
        <f t="shared" si="15"/>
        <v>2.87</v>
      </c>
      <c r="O55" s="16">
        <f t="shared" si="16"/>
        <v>1.31651376146789E-2</v>
      </c>
      <c r="P55" s="1"/>
      <c r="Q55" s="1"/>
      <c r="R55" s="14" t="str">
        <f t="shared" si="17"/>
        <v>48000</v>
      </c>
      <c r="S55" s="17">
        <f t="shared" si="6"/>
        <v>137760</v>
      </c>
      <c r="T55" s="17">
        <f t="shared" si="18"/>
        <v>137760</v>
      </c>
      <c r="U55" s="14">
        <v>400</v>
      </c>
      <c r="V55" s="18">
        <f t="shared" si="8"/>
        <v>8074.4</v>
      </c>
      <c r="W55" s="17">
        <f t="shared" si="19"/>
        <v>8074.4</v>
      </c>
      <c r="X55" s="18">
        <f t="shared" si="21"/>
        <v>1130.78</v>
      </c>
      <c r="Y55" s="18">
        <v>22</v>
      </c>
      <c r="Z55" s="17">
        <f>I55+T55+W55+X55+Y55+T56</f>
        <v>200022.18599999999</v>
      </c>
      <c r="AA55" s="19"/>
      <c r="AB55" s="67"/>
    </row>
    <row r="56" spans="1:28" ht="15.75">
      <c r="A56" s="4"/>
      <c r="B56" s="8"/>
      <c r="C56" s="1"/>
      <c r="D56" s="6"/>
      <c r="E56" s="2"/>
      <c r="F56" s="1"/>
      <c r="G56" s="1"/>
      <c r="H56" s="11">
        <f t="shared" si="0"/>
        <v>0</v>
      </c>
      <c r="I56" s="12">
        <f t="shared" si="12"/>
        <v>0</v>
      </c>
      <c r="J56" s="1"/>
      <c r="K56" s="1"/>
      <c r="L56" s="14"/>
      <c r="M56" s="15"/>
      <c r="N56" s="11"/>
      <c r="O56" s="16"/>
      <c r="P56" s="1">
        <v>8</v>
      </c>
      <c r="Q56" s="1">
        <v>19.899999999999999</v>
      </c>
      <c r="R56" s="14">
        <v>260</v>
      </c>
      <c r="S56" s="17">
        <f>R56*Q56</f>
        <v>5174</v>
      </c>
      <c r="T56" s="17">
        <f t="shared" ref="T56" si="24">S56</f>
        <v>5174</v>
      </c>
      <c r="U56" s="14"/>
      <c r="V56" s="18">
        <f t="shared" si="8"/>
        <v>0</v>
      </c>
      <c r="W56" s="17"/>
      <c r="X56" s="18"/>
      <c r="Y56" s="18"/>
      <c r="Z56" s="17"/>
      <c r="AA56" s="19"/>
      <c r="AB56" s="67"/>
    </row>
    <row r="57" spans="1:28" ht="15.75">
      <c r="A57" s="4">
        <v>360</v>
      </c>
      <c r="B57" s="8">
        <f>B55+1</f>
        <v>41</v>
      </c>
      <c r="C57" s="1" t="s">
        <v>142</v>
      </c>
      <c r="D57" s="6" t="s">
        <v>99</v>
      </c>
      <c r="E57" s="2" t="s">
        <v>48</v>
      </c>
      <c r="F57" s="1">
        <v>1</v>
      </c>
      <c r="G57" s="1">
        <v>4.05</v>
      </c>
      <c r="H57" s="11">
        <f t="shared" si="0"/>
        <v>3.988</v>
      </c>
      <c r="I57" s="12">
        <f t="shared" si="12"/>
        <v>9455.5480000000007</v>
      </c>
      <c r="J57" s="1">
        <v>9</v>
      </c>
      <c r="K57" s="1">
        <v>0.31</v>
      </c>
      <c r="L57" s="14" t="str">
        <f t="shared" si="13"/>
        <v>+6-10</v>
      </c>
      <c r="M57" s="15">
        <f t="shared" si="14"/>
        <v>9</v>
      </c>
      <c r="N57" s="11">
        <f t="shared" si="15"/>
        <v>0.31</v>
      </c>
      <c r="O57" s="16">
        <f t="shared" si="16"/>
        <v>3.4444444444444444E-2</v>
      </c>
      <c r="P57" s="1"/>
      <c r="Q57" s="1"/>
      <c r="R57" s="14" t="str">
        <f t="shared" si="17"/>
        <v>48000</v>
      </c>
      <c r="S57" s="17">
        <f t="shared" si="6"/>
        <v>14880</v>
      </c>
      <c r="T57" s="17">
        <f t="shared" si="18"/>
        <v>14880</v>
      </c>
      <c r="U57" s="14">
        <v>400</v>
      </c>
      <c r="V57" s="18">
        <f t="shared" si="8"/>
        <v>1595.2</v>
      </c>
      <c r="W57" s="17">
        <f t="shared" si="19"/>
        <v>1595.2</v>
      </c>
      <c r="X57" s="18">
        <f t="shared" si="21"/>
        <v>122.14</v>
      </c>
      <c r="Y57" s="18">
        <v>11</v>
      </c>
      <c r="Z57" s="17">
        <f t="shared" si="11"/>
        <v>26063.888000000003</v>
      </c>
      <c r="AA57" s="19"/>
      <c r="AB57" s="67"/>
    </row>
    <row r="58" spans="1:28">
      <c r="A58" s="5">
        <v>177</v>
      </c>
      <c r="B58" s="8">
        <f t="shared" si="20"/>
        <v>42</v>
      </c>
      <c r="C58" s="7" t="s">
        <v>173</v>
      </c>
      <c r="D58" s="31" t="s">
        <v>100</v>
      </c>
      <c r="E58" s="7" t="s">
        <v>48</v>
      </c>
      <c r="F58" s="1">
        <v>1</v>
      </c>
      <c r="G58" s="32">
        <v>4.03</v>
      </c>
      <c r="H58" s="11">
        <f t="shared" si="0"/>
        <v>3.9400000000000004</v>
      </c>
      <c r="I58" s="12">
        <f t="shared" si="12"/>
        <v>9341.7400000000016</v>
      </c>
      <c r="J58" s="1">
        <v>8</v>
      </c>
      <c r="K58" s="32">
        <v>0.45</v>
      </c>
      <c r="L58" s="14" t="str">
        <f t="shared" si="13"/>
        <v>+6-10</v>
      </c>
      <c r="M58" s="15">
        <f t="shared" si="14"/>
        <v>8</v>
      </c>
      <c r="N58" s="11">
        <f t="shared" si="15"/>
        <v>0.45</v>
      </c>
      <c r="O58" s="16">
        <f t="shared" si="16"/>
        <v>5.6250000000000001E-2</v>
      </c>
      <c r="P58" s="1"/>
      <c r="Q58" s="1"/>
      <c r="R58" s="14" t="str">
        <f t="shared" si="17"/>
        <v>48000</v>
      </c>
      <c r="S58" s="17">
        <f t="shared" si="6"/>
        <v>21600</v>
      </c>
      <c r="T58" s="17">
        <f t="shared" si="18"/>
        <v>21600</v>
      </c>
      <c r="U58" s="14">
        <v>400</v>
      </c>
      <c r="V58" s="18">
        <f t="shared" si="8"/>
        <v>1576.0000000000002</v>
      </c>
      <c r="W58" s="17">
        <f t="shared" si="19"/>
        <v>1576.0000000000002</v>
      </c>
      <c r="X58" s="18">
        <f t="shared" si="21"/>
        <v>177.3</v>
      </c>
      <c r="Y58" s="18">
        <v>11</v>
      </c>
      <c r="Z58" s="17">
        <f t="shared" si="11"/>
        <v>32706.04</v>
      </c>
      <c r="AA58" s="19"/>
      <c r="AB58" s="67"/>
    </row>
    <row r="59" spans="1:28">
      <c r="A59" s="5">
        <v>292</v>
      </c>
      <c r="B59" s="8">
        <f t="shared" si="20"/>
        <v>43</v>
      </c>
      <c r="C59" s="7" t="s">
        <v>172</v>
      </c>
      <c r="D59" s="6" t="s">
        <v>54</v>
      </c>
      <c r="E59" s="7" t="s">
        <v>50</v>
      </c>
      <c r="F59" s="1">
        <v>1</v>
      </c>
      <c r="G59" s="10">
        <v>1.74</v>
      </c>
      <c r="H59" s="11">
        <f t="shared" si="0"/>
        <v>1.72</v>
      </c>
      <c r="I59" s="12">
        <f t="shared" si="12"/>
        <v>4078.12</v>
      </c>
      <c r="J59" s="1">
        <v>10</v>
      </c>
      <c r="K59" s="32">
        <v>0.1</v>
      </c>
      <c r="L59" s="14" t="str">
        <f t="shared" si="13"/>
        <v>+2-6</v>
      </c>
      <c r="M59" s="15">
        <f t="shared" si="14"/>
        <v>10</v>
      </c>
      <c r="N59" s="11">
        <f t="shared" si="15"/>
        <v>0.1</v>
      </c>
      <c r="O59" s="16">
        <f t="shared" si="16"/>
        <v>0.01</v>
      </c>
      <c r="P59" s="1"/>
      <c r="Q59" s="1"/>
      <c r="R59" s="14" t="str">
        <f t="shared" si="17"/>
        <v>48000</v>
      </c>
      <c r="S59" s="17">
        <f t="shared" si="6"/>
        <v>4800</v>
      </c>
      <c r="T59" s="17">
        <f t="shared" si="18"/>
        <v>4800</v>
      </c>
      <c r="U59" s="14">
        <v>400</v>
      </c>
      <c r="V59" s="18">
        <f t="shared" si="8"/>
        <v>688</v>
      </c>
      <c r="W59" s="17">
        <f t="shared" si="19"/>
        <v>750</v>
      </c>
      <c r="X59" s="18">
        <f t="shared" si="21"/>
        <v>39.400000000000006</v>
      </c>
      <c r="Y59" s="18">
        <v>11</v>
      </c>
      <c r="Z59" s="17">
        <f t="shared" si="11"/>
        <v>9678.5199999999986</v>
      </c>
      <c r="AA59" s="19"/>
      <c r="AB59" s="67"/>
    </row>
    <row r="60" spans="1:28">
      <c r="A60" s="5">
        <v>285</v>
      </c>
      <c r="B60" s="8">
        <f t="shared" si="20"/>
        <v>44</v>
      </c>
      <c r="C60" s="7" t="s">
        <v>171</v>
      </c>
      <c r="D60" s="6" t="s">
        <v>55</v>
      </c>
      <c r="E60" s="7" t="s">
        <v>56</v>
      </c>
      <c r="F60" s="1">
        <v>2</v>
      </c>
      <c r="G60" s="32">
        <v>2.6</v>
      </c>
      <c r="H60" s="11">
        <f t="shared" si="0"/>
        <v>2.5620000000000003</v>
      </c>
      <c r="I60" s="12">
        <f t="shared" si="12"/>
        <v>6074.5020000000004</v>
      </c>
      <c r="J60" s="1">
        <v>18</v>
      </c>
      <c r="K60" s="32">
        <v>0.19</v>
      </c>
      <c r="L60" s="14" t="str">
        <f t="shared" si="13"/>
        <v>+2-6</v>
      </c>
      <c r="M60" s="15">
        <f t="shared" si="14"/>
        <v>18</v>
      </c>
      <c r="N60" s="11">
        <f t="shared" si="15"/>
        <v>0.19</v>
      </c>
      <c r="O60" s="16">
        <f t="shared" si="16"/>
        <v>1.0555555555555556E-2</v>
      </c>
      <c r="P60" s="1"/>
      <c r="Q60" s="1"/>
      <c r="R60" s="14" t="str">
        <f t="shared" si="17"/>
        <v>48000</v>
      </c>
      <c r="S60" s="17">
        <f t="shared" si="6"/>
        <v>9120</v>
      </c>
      <c r="T60" s="17">
        <f t="shared" si="18"/>
        <v>9120</v>
      </c>
      <c r="U60" s="14">
        <v>400</v>
      </c>
      <c r="V60" s="18">
        <f t="shared" si="8"/>
        <v>1024.8000000000002</v>
      </c>
      <c r="W60" s="17">
        <f t="shared" si="19"/>
        <v>1024.8000000000002</v>
      </c>
      <c r="X60" s="18">
        <f t="shared" si="21"/>
        <v>74.86</v>
      </c>
      <c r="Y60" s="18">
        <v>22</v>
      </c>
      <c r="Z60" s="17">
        <f t="shared" si="11"/>
        <v>16316.162</v>
      </c>
      <c r="AA60" s="19"/>
      <c r="AB60" s="67"/>
    </row>
    <row r="61" spans="1:28">
      <c r="A61" s="5">
        <v>297</v>
      </c>
      <c r="B61" s="8">
        <v>45</v>
      </c>
      <c r="C61" s="7" t="s">
        <v>174</v>
      </c>
      <c r="D61" s="6" t="s">
        <v>175</v>
      </c>
      <c r="E61" s="7" t="s">
        <v>56</v>
      </c>
      <c r="F61" s="1">
        <v>2</v>
      </c>
      <c r="G61" s="32">
        <v>2.79</v>
      </c>
      <c r="H61" s="11">
        <f t="shared" si="0"/>
        <v>2.734</v>
      </c>
      <c r="I61" s="12">
        <f t="shared" si="12"/>
        <v>6482.3140000000003</v>
      </c>
      <c r="J61" s="1">
        <v>61</v>
      </c>
      <c r="K61" s="32">
        <v>0.28000000000000003</v>
      </c>
      <c r="L61" s="14" t="str">
        <f t="shared" si="13"/>
        <v>-2</v>
      </c>
      <c r="M61" s="15">
        <f t="shared" si="14"/>
        <v>61</v>
      </c>
      <c r="N61" s="11">
        <f t="shared" si="15"/>
        <v>0.28000000000000003</v>
      </c>
      <c r="O61" s="16">
        <f t="shared" si="16"/>
        <v>4.5901639344262304E-3</v>
      </c>
      <c r="P61" s="1"/>
      <c r="Q61" s="1"/>
      <c r="R61" s="14" t="str">
        <f t="shared" si="17"/>
        <v>48000</v>
      </c>
      <c r="S61" s="17">
        <f t="shared" si="6"/>
        <v>13440.000000000002</v>
      </c>
      <c r="T61" s="17">
        <f t="shared" si="18"/>
        <v>13440.000000000002</v>
      </c>
      <c r="U61" s="14">
        <v>400</v>
      </c>
      <c r="V61" s="18">
        <f t="shared" si="8"/>
        <v>1093.5999999999999</v>
      </c>
      <c r="W61" s="17">
        <f t="shared" si="19"/>
        <v>1093.5999999999999</v>
      </c>
      <c r="X61" s="18">
        <f t="shared" si="21"/>
        <v>110.32000000000001</v>
      </c>
      <c r="Y61" s="18">
        <v>22</v>
      </c>
      <c r="Z61" s="17">
        <f t="shared" si="11"/>
        <v>21148.234</v>
      </c>
      <c r="AA61" s="19"/>
      <c r="AB61" s="67"/>
    </row>
    <row r="62" spans="1:28">
      <c r="B62" s="8">
        <v>46</v>
      </c>
      <c r="C62" s="1" t="s">
        <v>146</v>
      </c>
      <c r="D62" s="6" t="s">
        <v>82</v>
      </c>
      <c r="E62" s="7" t="s">
        <v>48</v>
      </c>
      <c r="F62" s="1">
        <v>1</v>
      </c>
      <c r="G62" s="10">
        <v>4.66</v>
      </c>
      <c r="H62" s="11">
        <f t="shared" si="0"/>
        <v>4.5780000000000003</v>
      </c>
      <c r="I62" s="12">
        <f t="shared" si="12"/>
        <v>10854.438</v>
      </c>
      <c r="J62" s="1">
        <v>9</v>
      </c>
      <c r="K62" s="10">
        <v>0.41</v>
      </c>
      <c r="L62" s="14" t="str">
        <f t="shared" si="13"/>
        <v>+6-10</v>
      </c>
      <c r="M62" s="15">
        <f t="shared" si="14"/>
        <v>9</v>
      </c>
      <c r="N62" s="11">
        <f t="shared" si="15"/>
        <v>0.41</v>
      </c>
      <c r="O62" s="16">
        <f t="shared" si="16"/>
        <v>4.5555555555555551E-2</v>
      </c>
      <c r="P62" s="1"/>
      <c r="Q62" s="1"/>
      <c r="R62" s="14" t="str">
        <f t="shared" si="17"/>
        <v>48000</v>
      </c>
      <c r="S62" s="17">
        <f t="shared" si="6"/>
        <v>19680</v>
      </c>
      <c r="T62" s="17">
        <f t="shared" si="18"/>
        <v>19680</v>
      </c>
      <c r="U62" s="14">
        <v>400</v>
      </c>
      <c r="V62" s="18">
        <f t="shared" si="8"/>
        <v>1831.2</v>
      </c>
      <c r="W62" s="17">
        <f t="shared" si="19"/>
        <v>1831.2</v>
      </c>
      <c r="X62" s="18">
        <f t="shared" si="21"/>
        <v>161.54</v>
      </c>
      <c r="Y62" s="18">
        <v>11</v>
      </c>
      <c r="Z62" s="17">
        <f t="shared" si="11"/>
        <v>32538.178000000004</v>
      </c>
      <c r="AA62" s="19"/>
      <c r="AB62" s="67"/>
    </row>
    <row r="63" spans="1:28">
      <c r="B63" s="8">
        <v>47</v>
      </c>
      <c r="C63" s="1" t="s">
        <v>143</v>
      </c>
      <c r="D63" s="6" t="s">
        <v>57</v>
      </c>
      <c r="E63" s="7" t="s">
        <v>50</v>
      </c>
      <c r="F63" s="1">
        <v>1</v>
      </c>
      <c r="G63" s="10">
        <v>1.46</v>
      </c>
      <c r="H63" s="11">
        <f t="shared" si="0"/>
        <v>1.4279999999999999</v>
      </c>
      <c r="I63" s="12">
        <f t="shared" si="12"/>
        <v>3385.788</v>
      </c>
      <c r="J63" s="1">
        <v>16</v>
      </c>
      <c r="K63" s="32">
        <v>0.16</v>
      </c>
      <c r="L63" s="14" t="str">
        <f t="shared" si="13"/>
        <v>+2-6</v>
      </c>
      <c r="M63" s="15">
        <f t="shared" si="14"/>
        <v>16</v>
      </c>
      <c r="N63" s="11">
        <f t="shared" si="15"/>
        <v>0.16</v>
      </c>
      <c r="O63" s="16">
        <f t="shared" si="16"/>
        <v>0.01</v>
      </c>
      <c r="P63" s="1"/>
      <c r="Q63" s="1"/>
      <c r="R63" s="14" t="str">
        <f t="shared" si="17"/>
        <v>48000</v>
      </c>
      <c r="S63" s="17">
        <f t="shared" si="6"/>
        <v>7680</v>
      </c>
      <c r="T63" s="17">
        <f t="shared" si="18"/>
        <v>7680</v>
      </c>
      <c r="U63" s="14">
        <v>400</v>
      </c>
      <c r="V63" s="18">
        <f t="shared" si="8"/>
        <v>571.19999999999993</v>
      </c>
      <c r="W63" s="17">
        <f t="shared" si="19"/>
        <v>750</v>
      </c>
      <c r="X63" s="18">
        <f t="shared" si="21"/>
        <v>63.04</v>
      </c>
      <c r="Y63" s="18">
        <v>11</v>
      </c>
      <c r="Z63" s="17">
        <f t="shared" si="11"/>
        <v>11889.828000000001</v>
      </c>
      <c r="AA63" s="19"/>
      <c r="AB63" s="67"/>
    </row>
    <row r="64" spans="1:28">
      <c r="B64" s="8">
        <f t="shared" si="20"/>
        <v>48</v>
      </c>
      <c r="C64" s="1" t="s">
        <v>145</v>
      </c>
      <c r="D64" s="6" t="s">
        <v>58</v>
      </c>
      <c r="E64" s="7" t="s">
        <v>51</v>
      </c>
      <c r="F64" s="1">
        <v>2</v>
      </c>
      <c r="G64" s="10">
        <v>2.48</v>
      </c>
      <c r="H64" s="11">
        <f t="shared" si="0"/>
        <v>2.4380000000000002</v>
      </c>
      <c r="I64" s="12">
        <f t="shared" si="12"/>
        <v>5780.4980000000005</v>
      </c>
      <c r="J64" s="1">
        <v>18</v>
      </c>
      <c r="K64" s="32">
        <v>0.21</v>
      </c>
      <c r="L64" s="14" t="str">
        <f t="shared" si="13"/>
        <v>+2-6</v>
      </c>
      <c r="M64" s="15">
        <f t="shared" si="14"/>
        <v>18</v>
      </c>
      <c r="N64" s="11">
        <f t="shared" si="15"/>
        <v>0.21</v>
      </c>
      <c r="O64" s="16">
        <f t="shared" si="16"/>
        <v>1.1666666666666665E-2</v>
      </c>
      <c r="P64" s="1"/>
      <c r="Q64" s="1"/>
      <c r="R64" s="14" t="str">
        <f t="shared" si="17"/>
        <v>48000</v>
      </c>
      <c r="S64" s="17">
        <f t="shared" si="6"/>
        <v>10080</v>
      </c>
      <c r="T64" s="17">
        <f t="shared" si="18"/>
        <v>10080</v>
      </c>
      <c r="U64" s="14">
        <v>400</v>
      </c>
      <c r="V64" s="18">
        <f t="shared" si="8"/>
        <v>975.2</v>
      </c>
      <c r="W64" s="17">
        <f t="shared" si="19"/>
        <v>975.2</v>
      </c>
      <c r="X64" s="18">
        <f t="shared" si="21"/>
        <v>82.74</v>
      </c>
      <c r="Y64" s="18">
        <v>22</v>
      </c>
      <c r="Z64" s="17">
        <f t="shared" si="11"/>
        <v>16940.438000000002</v>
      </c>
      <c r="AA64" s="19"/>
      <c r="AB64" s="67"/>
    </row>
    <row r="65" spans="2:28">
      <c r="B65" s="8">
        <f t="shared" si="20"/>
        <v>49</v>
      </c>
      <c r="C65" s="1" t="s">
        <v>144</v>
      </c>
      <c r="D65" s="6" t="s">
        <v>59</v>
      </c>
      <c r="E65" s="7" t="s">
        <v>48</v>
      </c>
      <c r="F65" s="1">
        <v>1</v>
      </c>
      <c r="G65" s="10">
        <v>7.6</v>
      </c>
      <c r="H65" s="11">
        <f t="shared" si="0"/>
        <v>7.47</v>
      </c>
      <c r="I65" s="12">
        <f t="shared" si="12"/>
        <v>17711.37</v>
      </c>
      <c r="J65" s="1">
        <v>25</v>
      </c>
      <c r="K65" s="32">
        <v>0.65</v>
      </c>
      <c r="L65" s="14" t="str">
        <f t="shared" si="13"/>
        <v>+6-10</v>
      </c>
      <c r="M65" s="15">
        <f t="shared" si="14"/>
        <v>25</v>
      </c>
      <c r="N65" s="11">
        <f t="shared" si="15"/>
        <v>0.65</v>
      </c>
      <c r="O65" s="16">
        <f t="shared" si="16"/>
        <v>2.6000000000000002E-2</v>
      </c>
      <c r="P65" s="1"/>
      <c r="Q65" s="1"/>
      <c r="R65" s="14" t="str">
        <f t="shared" si="17"/>
        <v>48000</v>
      </c>
      <c r="S65" s="17">
        <f t="shared" si="6"/>
        <v>31200</v>
      </c>
      <c r="T65" s="17">
        <f t="shared" si="18"/>
        <v>31200</v>
      </c>
      <c r="U65" s="14">
        <v>400</v>
      </c>
      <c r="V65" s="18">
        <f t="shared" si="8"/>
        <v>2988</v>
      </c>
      <c r="W65" s="17">
        <f t="shared" si="19"/>
        <v>2988</v>
      </c>
      <c r="X65" s="18">
        <f t="shared" si="21"/>
        <v>256.10000000000002</v>
      </c>
      <c r="Y65" s="18">
        <v>11</v>
      </c>
      <c r="Z65" s="17">
        <f t="shared" si="11"/>
        <v>52166.469999999994</v>
      </c>
      <c r="AA65" s="19"/>
      <c r="AB65" s="67"/>
    </row>
    <row r="66" spans="2:28">
      <c r="B66" s="8">
        <f t="shared" si="20"/>
        <v>50</v>
      </c>
      <c r="C66" s="7" t="s">
        <v>147</v>
      </c>
      <c r="D66" s="6" t="s">
        <v>60</v>
      </c>
      <c r="E66" s="7" t="s">
        <v>51</v>
      </c>
      <c r="F66" s="1">
        <v>2</v>
      </c>
      <c r="G66" s="10">
        <v>3.18</v>
      </c>
      <c r="H66" s="11">
        <f t="shared" si="0"/>
        <v>3.0580000000000003</v>
      </c>
      <c r="I66" s="12">
        <f t="shared" si="12"/>
        <v>7250.5180000000009</v>
      </c>
      <c r="J66" s="1">
        <v>26</v>
      </c>
      <c r="K66" s="32">
        <v>0.61</v>
      </c>
      <c r="L66" s="14" t="str">
        <f t="shared" si="13"/>
        <v>+6-10</v>
      </c>
      <c r="M66" s="15">
        <f t="shared" si="14"/>
        <v>26</v>
      </c>
      <c r="N66" s="11">
        <f t="shared" si="15"/>
        <v>0.61</v>
      </c>
      <c r="O66" s="16">
        <f t="shared" si="16"/>
        <v>2.3461538461538461E-2</v>
      </c>
      <c r="P66" s="1"/>
      <c r="Q66" s="1"/>
      <c r="R66" s="14" t="str">
        <f t="shared" si="17"/>
        <v>48000</v>
      </c>
      <c r="S66" s="17">
        <f t="shared" si="6"/>
        <v>29280</v>
      </c>
      <c r="T66" s="17">
        <f t="shared" si="18"/>
        <v>29280</v>
      </c>
      <c r="U66" s="14">
        <v>400</v>
      </c>
      <c r="V66" s="18">
        <f t="shared" si="8"/>
        <v>1223.2</v>
      </c>
      <c r="W66" s="17">
        <f t="shared" si="19"/>
        <v>1223.2</v>
      </c>
      <c r="X66" s="18">
        <f t="shared" si="21"/>
        <v>240.34</v>
      </c>
      <c r="Y66" s="18">
        <v>22</v>
      </c>
      <c r="Z66" s="17">
        <f t="shared" si="11"/>
        <v>38016.057999999997</v>
      </c>
      <c r="AA66" s="19"/>
      <c r="AB66" s="67"/>
    </row>
    <row r="67" spans="2:28">
      <c r="B67" s="8">
        <f t="shared" si="20"/>
        <v>51</v>
      </c>
      <c r="C67" s="1" t="s">
        <v>148</v>
      </c>
      <c r="D67" s="6" t="s">
        <v>61</v>
      </c>
      <c r="E67" s="7" t="s">
        <v>50</v>
      </c>
      <c r="F67" s="1">
        <v>1</v>
      </c>
      <c r="G67" s="10">
        <v>2.98</v>
      </c>
      <c r="H67" s="11">
        <f t="shared" si="0"/>
        <v>2.9119999999999999</v>
      </c>
      <c r="I67" s="12">
        <f t="shared" si="12"/>
        <v>6904.3519999999999</v>
      </c>
      <c r="J67" s="1">
        <v>22</v>
      </c>
      <c r="K67" s="32">
        <v>0.34</v>
      </c>
      <c r="L67" s="14" t="str">
        <f t="shared" si="13"/>
        <v>+2-6</v>
      </c>
      <c r="M67" s="15">
        <f t="shared" si="14"/>
        <v>22</v>
      </c>
      <c r="N67" s="11">
        <f t="shared" si="15"/>
        <v>0.34</v>
      </c>
      <c r="O67" s="16">
        <f t="shared" si="16"/>
        <v>1.5454545454545455E-2</v>
      </c>
      <c r="P67" s="1"/>
      <c r="Q67" s="1"/>
      <c r="R67" s="14" t="str">
        <f t="shared" si="17"/>
        <v>48000</v>
      </c>
      <c r="S67" s="17">
        <f t="shared" si="6"/>
        <v>16320.000000000002</v>
      </c>
      <c r="T67" s="17">
        <f t="shared" si="18"/>
        <v>16320.000000000002</v>
      </c>
      <c r="U67" s="14">
        <v>400</v>
      </c>
      <c r="V67" s="18">
        <f t="shared" si="8"/>
        <v>1164.8</v>
      </c>
      <c r="W67" s="17">
        <f t="shared" si="19"/>
        <v>1164.8</v>
      </c>
      <c r="X67" s="18">
        <f t="shared" si="21"/>
        <v>133.96</v>
      </c>
      <c r="Y67" s="18">
        <v>11</v>
      </c>
      <c r="Z67" s="17">
        <f t="shared" si="11"/>
        <v>24534.112000000001</v>
      </c>
      <c r="AA67" s="19"/>
      <c r="AB67" s="67"/>
    </row>
    <row r="68" spans="2:28">
      <c r="B68" s="8">
        <f t="shared" si="20"/>
        <v>52</v>
      </c>
      <c r="C68" s="1" t="s">
        <v>149</v>
      </c>
      <c r="D68" s="6" t="s">
        <v>62</v>
      </c>
      <c r="E68" s="7" t="s">
        <v>51</v>
      </c>
      <c r="F68" s="1">
        <v>2</v>
      </c>
      <c r="G68" s="10">
        <v>2.5</v>
      </c>
      <c r="H68" s="11">
        <f t="shared" si="0"/>
        <v>2.4279999999999999</v>
      </c>
      <c r="I68" s="12">
        <f t="shared" si="12"/>
        <v>5756.7879999999996</v>
      </c>
      <c r="J68" s="1">
        <v>32</v>
      </c>
      <c r="K68" s="32">
        <v>0.36</v>
      </c>
      <c r="L68" s="14" t="str">
        <f t="shared" si="13"/>
        <v>+2-6</v>
      </c>
      <c r="M68" s="15">
        <f t="shared" si="14"/>
        <v>32</v>
      </c>
      <c r="N68" s="11">
        <f t="shared" si="15"/>
        <v>0.36</v>
      </c>
      <c r="O68" s="16">
        <f t="shared" si="16"/>
        <v>1.125E-2</v>
      </c>
      <c r="P68" s="1"/>
      <c r="Q68" s="1"/>
      <c r="R68" s="14" t="str">
        <f t="shared" si="17"/>
        <v>48000</v>
      </c>
      <c r="S68" s="17">
        <f t="shared" si="6"/>
        <v>17280</v>
      </c>
      <c r="T68" s="17">
        <f t="shared" si="18"/>
        <v>17280</v>
      </c>
      <c r="U68" s="14">
        <v>400</v>
      </c>
      <c r="V68" s="18">
        <f t="shared" si="8"/>
        <v>971.19999999999993</v>
      </c>
      <c r="W68" s="17">
        <f t="shared" si="19"/>
        <v>971.19999999999993</v>
      </c>
      <c r="X68" s="18">
        <f t="shared" si="21"/>
        <v>141.84</v>
      </c>
      <c r="Y68" s="18">
        <v>22</v>
      </c>
      <c r="Z68" s="17">
        <f t="shared" si="11"/>
        <v>24171.828000000001</v>
      </c>
      <c r="AA68" s="19"/>
      <c r="AB68" s="67"/>
    </row>
    <row r="69" spans="2:28">
      <c r="B69" s="8">
        <f t="shared" si="20"/>
        <v>53</v>
      </c>
      <c r="C69" s="1" t="s">
        <v>150</v>
      </c>
      <c r="D69" s="6" t="s">
        <v>63</v>
      </c>
      <c r="E69" s="7" t="s">
        <v>51</v>
      </c>
      <c r="F69" s="1">
        <v>2</v>
      </c>
      <c r="G69" s="10">
        <v>2.5</v>
      </c>
      <c r="H69" s="11">
        <f t="shared" si="0"/>
        <v>2.42</v>
      </c>
      <c r="I69" s="12">
        <f t="shared" si="12"/>
        <v>5737.82</v>
      </c>
      <c r="J69" s="1">
        <v>28</v>
      </c>
      <c r="K69" s="32">
        <v>0.4</v>
      </c>
      <c r="L69" s="14" t="str">
        <f t="shared" si="13"/>
        <v>+2-6</v>
      </c>
      <c r="M69" s="15">
        <f t="shared" si="14"/>
        <v>28</v>
      </c>
      <c r="N69" s="11">
        <f t="shared" si="15"/>
        <v>0.4</v>
      </c>
      <c r="O69" s="16">
        <f t="shared" si="16"/>
        <v>1.4285714285714287E-2</v>
      </c>
      <c r="P69" s="1"/>
      <c r="Q69" s="1"/>
      <c r="R69" s="14" t="str">
        <f t="shared" si="17"/>
        <v>48000</v>
      </c>
      <c r="S69" s="17">
        <f t="shared" ref="S69:S90" si="25">R69*N69</f>
        <v>19200</v>
      </c>
      <c r="T69" s="17">
        <f t="shared" si="18"/>
        <v>19200</v>
      </c>
      <c r="U69" s="14">
        <v>400</v>
      </c>
      <c r="V69" s="18">
        <f t="shared" ref="V69:V90" si="26">U69*H69</f>
        <v>968</v>
      </c>
      <c r="W69" s="17">
        <f t="shared" si="19"/>
        <v>968</v>
      </c>
      <c r="X69" s="18">
        <f t="shared" si="21"/>
        <v>157.60000000000002</v>
      </c>
      <c r="Y69" s="18">
        <v>22</v>
      </c>
      <c r="Z69" s="17">
        <f t="shared" ref="Z69:Z89" si="27">I69+T69+W69+X69+Y69</f>
        <v>26085.42</v>
      </c>
      <c r="AA69" s="19"/>
      <c r="AB69" s="67"/>
    </row>
    <row r="70" spans="2:28">
      <c r="B70" s="8">
        <f t="shared" si="20"/>
        <v>54</v>
      </c>
      <c r="C70" s="1" t="s">
        <v>151</v>
      </c>
      <c r="D70" s="6" t="s">
        <v>64</v>
      </c>
      <c r="E70" s="7" t="s">
        <v>48</v>
      </c>
      <c r="F70" s="1">
        <v>1</v>
      </c>
      <c r="G70" s="10">
        <v>4.97</v>
      </c>
      <c r="H70" s="11">
        <f t="shared" si="0"/>
        <v>4.8719999999999999</v>
      </c>
      <c r="I70" s="12">
        <f t="shared" ref="I70:I89" si="28">2371*H70</f>
        <v>11551.512000000001</v>
      </c>
      <c r="J70" s="13">
        <v>9</v>
      </c>
      <c r="K70" s="10">
        <v>0.49</v>
      </c>
      <c r="L70" s="14" t="str">
        <f t="shared" si="13"/>
        <v>+6-10</v>
      </c>
      <c r="M70" s="15">
        <f t="shared" si="14"/>
        <v>9</v>
      </c>
      <c r="N70" s="11">
        <f t="shared" si="15"/>
        <v>0.49</v>
      </c>
      <c r="O70" s="16">
        <f t="shared" si="16"/>
        <v>5.4444444444444441E-2</v>
      </c>
      <c r="P70" s="1"/>
      <c r="Q70" s="1"/>
      <c r="R70" s="14" t="str">
        <f t="shared" si="17"/>
        <v>48000</v>
      </c>
      <c r="S70" s="17">
        <f t="shared" si="25"/>
        <v>23520</v>
      </c>
      <c r="T70" s="17">
        <f t="shared" si="18"/>
        <v>23520</v>
      </c>
      <c r="U70" s="14">
        <v>400</v>
      </c>
      <c r="V70" s="18">
        <f t="shared" si="26"/>
        <v>1948.8</v>
      </c>
      <c r="W70" s="17">
        <f t="shared" si="19"/>
        <v>1948.8</v>
      </c>
      <c r="X70" s="18">
        <f t="shared" si="21"/>
        <v>193.06</v>
      </c>
      <c r="Y70" s="18">
        <v>11</v>
      </c>
      <c r="Z70" s="17">
        <f t="shared" si="27"/>
        <v>37224.372000000003</v>
      </c>
      <c r="AA70" s="19"/>
      <c r="AB70" s="67"/>
    </row>
    <row r="71" spans="2:28">
      <c r="B71" s="8">
        <f t="shared" si="20"/>
        <v>55</v>
      </c>
      <c r="C71" s="1" t="s">
        <v>152</v>
      </c>
      <c r="D71" s="6" t="s">
        <v>65</v>
      </c>
      <c r="E71" s="7" t="s">
        <v>51</v>
      </c>
      <c r="F71" s="1">
        <v>2</v>
      </c>
      <c r="G71" s="10">
        <v>4.53</v>
      </c>
      <c r="H71" s="11">
        <f t="shared" si="0"/>
        <v>4.4540000000000006</v>
      </c>
      <c r="I71" s="12">
        <f t="shared" si="28"/>
        <v>10560.434000000001</v>
      </c>
      <c r="J71" s="13">
        <v>26</v>
      </c>
      <c r="K71" s="10">
        <v>0.38</v>
      </c>
      <c r="L71" s="14" t="str">
        <f t="shared" si="13"/>
        <v>+2-6</v>
      </c>
      <c r="M71" s="15">
        <f t="shared" si="14"/>
        <v>26</v>
      </c>
      <c r="N71" s="11">
        <f t="shared" si="15"/>
        <v>0.38</v>
      </c>
      <c r="O71" s="16">
        <f t="shared" si="16"/>
        <v>1.4615384615384615E-2</v>
      </c>
      <c r="P71" s="1"/>
      <c r="Q71" s="1"/>
      <c r="R71" s="14" t="str">
        <f t="shared" si="17"/>
        <v>48000</v>
      </c>
      <c r="S71" s="17">
        <f t="shared" si="25"/>
        <v>18240</v>
      </c>
      <c r="T71" s="17">
        <f t="shared" si="18"/>
        <v>18240</v>
      </c>
      <c r="U71" s="14">
        <v>400</v>
      </c>
      <c r="V71" s="18">
        <f t="shared" si="26"/>
        <v>1781.6000000000004</v>
      </c>
      <c r="W71" s="17">
        <f t="shared" si="19"/>
        <v>1781.6000000000004</v>
      </c>
      <c r="X71" s="18">
        <f t="shared" si="21"/>
        <v>149.72</v>
      </c>
      <c r="Y71" s="18">
        <v>22</v>
      </c>
      <c r="Z71" s="17">
        <f t="shared" si="27"/>
        <v>30753.754000000001</v>
      </c>
      <c r="AA71" s="19"/>
      <c r="AB71" s="67"/>
    </row>
    <row r="72" spans="2:28">
      <c r="B72" s="8">
        <f t="shared" si="20"/>
        <v>56</v>
      </c>
      <c r="C72" s="7" t="s">
        <v>153</v>
      </c>
      <c r="D72" s="6" t="s">
        <v>66</v>
      </c>
      <c r="E72" s="7" t="s">
        <v>50</v>
      </c>
      <c r="F72" s="1">
        <v>1</v>
      </c>
      <c r="G72" s="10">
        <v>2.4700000000000002</v>
      </c>
      <c r="H72" s="11">
        <f t="shared" si="0"/>
        <v>2.4260000000000002</v>
      </c>
      <c r="I72" s="12">
        <f t="shared" si="28"/>
        <v>5752.0460000000003</v>
      </c>
      <c r="J72" s="13">
        <v>23</v>
      </c>
      <c r="K72" s="10">
        <v>0.22</v>
      </c>
      <c r="L72" s="14" t="str">
        <f t="shared" si="13"/>
        <v>+2-6</v>
      </c>
      <c r="M72" s="15">
        <f t="shared" si="14"/>
        <v>23</v>
      </c>
      <c r="N72" s="11">
        <f t="shared" si="15"/>
        <v>0.22</v>
      </c>
      <c r="O72" s="16">
        <f t="shared" si="16"/>
        <v>9.5652173913043474E-3</v>
      </c>
      <c r="P72" s="1"/>
      <c r="Q72" s="1"/>
      <c r="R72" s="14" t="str">
        <f t="shared" si="17"/>
        <v>48000</v>
      </c>
      <c r="S72" s="17">
        <f t="shared" si="25"/>
        <v>10560</v>
      </c>
      <c r="T72" s="17">
        <f t="shared" si="18"/>
        <v>10560</v>
      </c>
      <c r="U72" s="14">
        <v>400</v>
      </c>
      <c r="V72" s="18">
        <f t="shared" si="26"/>
        <v>970.40000000000009</v>
      </c>
      <c r="W72" s="17">
        <f t="shared" si="19"/>
        <v>970.40000000000009</v>
      </c>
      <c r="X72" s="18">
        <f t="shared" si="21"/>
        <v>86.68</v>
      </c>
      <c r="Y72" s="18">
        <v>11</v>
      </c>
      <c r="Z72" s="17">
        <f t="shared" si="27"/>
        <v>17380.126</v>
      </c>
      <c r="AA72" s="19"/>
      <c r="AB72" s="67"/>
    </row>
    <row r="73" spans="2:28">
      <c r="B73" s="8">
        <f t="shared" si="20"/>
        <v>57</v>
      </c>
      <c r="C73" s="1" t="s">
        <v>154</v>
      </c>
      <c r="D73" s="6" t="s">
        <v>67</v>
      </c>
      <c r="E73" s="7" t="s">
        <v>48</v>
      </c>
      <c r="F73" s="1">
        <v>1</v>
      </c>
      <c r="G73" s="10">
        <v>1.35</v>
      </c>
      <c r="H73" s="11">
        <f t="shared" si="0"/>
        <v>1.3260000000000001</v>
      </c>
      <c r="I73" s="12">
        <f t="shared" si="28"/>
        <v>3143.9460000000004</v>
      </c>
      <c r="J73" s="1">
        <v>14</v>
      </c>
      <c r="K73" s="10">
        <v>0.12</v>
      </c>
      <c r="L73" s="14" t="str">
        <f t="shared" si="13"/>
        <v>+2-6</v>
      </c>
      <c r="M73" s="15">
        <f t="shared" si="14"/>
        <v>14</v>
      </c>
      <c r="N73" s="11">
        <f t="shared" si="15"/>
        <v>0.12</v>
      </c>
      <c r="O73" s="16">
        <f t="shared" si="16"/>
        <v>8.5714285714285719E-3</v>
      </c>
      <c r="P73" s="1"/>
      <c r="Q73" s="1"/>
      <c r="R73" s="14" t="str">
        <f t="shared" si="17"/>
        <v>48000</v>
      </c>
      <c r="S73" s="17">
        <f t="shared" si="25"/>
        <v>5760</v>
      </c>
      <c r="T73" s="17">
        <f t="shared" si="18"/>
        <v>5760</v>
      </c>
      <c r="U73" s="14">
        <v>400</v>
      </c>
      <c r="V73" s="18">
        <f t="shared" si="26"/>
        <v>530.4</v>
      </c>
      <c r="W73" s="17">
        <f t="shared" si="19"/>
        <v>750</v>
      </c>
      <c r="X73" s="18">
        <f t="shared" si="21"/>
        <v>47.28</v>
      </c>
      <c r="Y73" s="18">
        <v>11</v>
      </c>
      <c r="Z73" s="17">
        <f t="shared" si="27"/>
        <v>9712.2260000000006</v>
      </c>
      <c r="AA73" s="19"/>
      <c r="AB73" s="67"/>
    </row>
    <row r="74" spans="2:28">
      <c r="B74" s="8">
        <f t="shared" si="20"/>
        <v>58</v>
      </c>
      <c r="C74" s="1" t="s">
        <v>155</v>
      </c>
      <c r="D74" s="6" t="s">
        <v>68</v>
      </c>
      <c r="E74" s="7" t="s">
        <v>50</v>
      </c>
      <c r="F74" s="1">
        <v>1</v>
      </c>
      <c r="G74" s="10">
        <v>1.53</v>
      </c>
      <c r="H74" s="11">
        <f t="shared" si="0"/>
        <v>1.486</v>
      </c>
      <c r="I74" s="12">
        <f t="shared" si="28"/>
        <v>3523.306</v>
      </c>
      <c r="J74" s="1">
        <v>19</v>
      </c>
      <c r="K74" s="10">
        <v>0.22</v>
      </c>
      <c r="L74" s="14" t="str">
        <f t="shared" si="13"/>
        <v>+2-6</v>
      </c>
      <c r="M74" s="15">
        <f t="shared" si="14"/>
        <v>19</v>
      </c>
      <c r="N74" s="11">
        <f t="shared" si="15"/>
        <v>0.22</v>
      </c>
      <c r="O74" s="16">
        <f t="shared" si="16"/>
        <v>1.1578947368421053E-2</v>
      </c>
      <c r="P74" s="1"/>
      <c r="Q74" s="1"/>
      <c r="R74" s="14" t="str">
        <f t="shared" si="17"/>
        <v>48000</v>
      </c>
      <c r="S74" s="17">
        <f t="shared" si="25"/>
        <v>10560</v>
      </c>
      <c r="T74" s="17">
        <f t="shared" si="18"/>
        <v>10560</v>
      </c>
      <c r="U74" s="14">
        <v>400</v>
      </c>
      <c r="V74" s="18">
        <f t="shared" si="26"/>
        <v>594.4</v>
      </c>
      <c r="W74" s="17">
        <f t="shared" si="19"/>
        <v>750</v>
      </c>
      <c r="X74" s="18">
        <f t="shared" si="21"/>
        <v>86.68</v>
      </c>
      <c r="Y74" s="18">
        <v>11</v>
      </c>
      <c r="Z74" s="17">
        <f t="shared" si="27"/>
        <v>14930.986000000001</v>
      </c>
      <c r="AA74" s="19"/>
      <c r="AB74" s="67"/>
    </row>
    <row r="75" spans="2:28">
      <c r="B75" s="8">
        <f t="shared" si="20"/>
        <v>59</v>
      </c>
      <c r="C75" s="1" t="s">
        <v>156</v>
      </c>
      <c r="D75" s="6" t="s">
        <v>69</v>
      </c>
      <c r="E75" s="7" t="s">
        <v>50</v>
      </c>
      <c r="F75" s="1">
        <v>1</v>
      </c>
      <c r="G75" s="10">
        <v>4.92</v>
      </c>
      <c r="H75" s="11">
        <f t="shared" si="0"/>
        <v>4.6979999999999995</v>
      </c>
      <c r="I75" s="12">
        <f t="shared" si="28"/>
        <v>11138.957999999999</v>
      </c>
      <c r="J75" s="1">
        <v>83</v>
      </c>
      <c r="K75" s="10">
        <v>1.1100000000000001</v>
      </c>
      <c r="L75" s="14" t="str">
        <f t="shared" si="13"/>
        <v>+2-6</v>
      </c>
      <c r="M75" s="15">
        <f t="shared" si="14"/>
        <v>83</v>
      </c>
      <c r="N75" s="11">
        <f t="shared" si="15"/>
        <v>1.1100000000000001</v>
      </c>
      <c r="O75" s="16">
        <f t="shared" si="16"/>
        <v>1.3373493975903615E-2</v>
      </c>
      <c r="P75" s="1"/>
      <c r="Q75" s="1"/>
      <c r="R75" s="14" t="str">
        <f t="shared" si="17"/>
        <v>48000</v>
      </c>
      <c r="S75" s="17">
        <f t="shared" si="25"/>
        <v>53280.000000000007</v>
      </c>
      <c r="T75" s="17">
        <f t="shared" si="18"/>
        <v>53280.000000000007</v>
      </c>
      <c r="U75" s="14">
        <v>400</v>
      </c>
      <c r="V75" s="18">
        <f t="shared" si="26"/>
        <v>1879.1999999999998</v>
      </c>
      <c r="W75" s="17">
        <f t="shared" si="19"/>
        <v>1879.1999999999998</v>
      </c>
      <c r="X75" s="18">
        <f t="shared" si="21"/>
        <v>437.34000000000003</v>
      </c>
      <c r="Y75" s="18">
        <v>11</v>
      </c>
      <c r="Z75" s="17">
        <f t="shared" si="27"/>
        <v>66746.498000000007</v>
      </c>
      <c r="AA75" s="19"/>
      <c r="AB75" s="67"/>
    </row>
    <row r="76" spans="2:28">
      <c r="B76" s="8">
        <f t="shared" si="20"/>
        <v>60</v>
      </c>
      <c r="C76" s="1" t="s">
        <v>157</v>
      </c>
      <c r="D76" s="6" t="s">
        <v>70</v>
      </c>
      <c r="E76" s="7" t="s">
        <v>51</v>
      </c>
      <c r="F76" s="1">
        <v>2</v>
      </c>
      <c r="G76" s="10">
        <v>2.5099999999999998</v>
      </c>
      <c r="H76" s="11">
        <f t="shared" si="0"/>
        <v>2.452</v>
      </c>
      <c r="I76" s="12">
        <f t="shared" si="28"/>
        <v>5813.692</v>
      </c>
      <c r="J76" s="1">
        <v>36</v>
      </c>
      <c r="K76" s="10">
        <v>0.28999999999999998</v>
      </c>
      <c r="L76" s="14" t="str">
        <f t="shared" si="13"/>
        <v>+2-6</v>
      </c>
      <c r="M76" s="15">
        <f t="shared" si="14"/>
        <v>36</v>
      </c>
      <c r="N76" s="11">
        <f t="shared" si="15"/>
        <v>0.28999999999999998</v>
      </c>
      <c r="O76" s="16">
        <f t="shared" si="16"/>
        <v>8.0555555555555554E-3</v>
      </c>
      <c r="P76" s="1"/>
      <c r="Q76" s="1"/>
      <c r="R76" s="14" t="str">
        <f t="shared" si="17"/>
        <v>48000</v>
      </c>
      <c r="S76" s="17">
        <f t="shared" si="25"/>
        <v>13919.999999999998</v>
      </c>
      <c r="T76" s="17">
        <f t="shared" si="18"/>
        <v>13919.999999999998</v>
      </c>
      <c r="U76" s="14">
        <v>400</v>
      </c>
      <c r="V76" s="18">
        <f t="shared" si="26"/>
        <v>980.8</v>
      </c>
      <c r="W76" s="17">
        <f t="shared" si="19"/>
        <v>980.8</v>
      </c>
      <c r="X76" s="18">
        <f t="shared" si="21"/>
        <v>114.25999999999999</v>
      </c>
      <c r="Y76" s="18">
        <v>22</v>
      </c>
      <c r="Z76" s="17">
        <f t="shared" si="27"/>
        <v>20850.751999999997</v>
      </c>
      <c r="AA76" s="19"/>
      <c r="AB76" s="67"/>
    </row>
    <row r="77" spans="2:28">
      <c r="B77" s="8">
        <f t="shared" si="20"/>
        <v>61</v>
      </c>
      <c r="C77" s="1" t="s">
        <v>158</v>
      </c>
      <c r="D77" s="6" t="s">
        <v>71</v>
      </c>
      <c r="E77" s="7" t="s">
        <v>51</v>
      </c>
      <c r="F77" s="1">
        <v>2</v>
      </c>
      <c r="G77" s="10">
        <v>1.64</v>
      </c>
      <c r="H77" s="11">
        <f t="shared" si="0"/>
        <v>1.5939999999999999</v>
      </c>
      <c r="I77" s="12">
        <f t="shared" si="28"/>
        <v>3779.3739999999998</v>
      </c>
      <c r="J77" s="1">
        <v>24</v>
      </c>
      <c r="K77" s="10">
        <v>0.23</v>
      </c>
      <c r="L77" s="14" t="str">
        <f t="shared" si="13"/>
        <v>+2-6</v>
      </c>
      <c r="M77" s="15">
        <f t="shared" si="14"/>
        <v>24</v>
      </c>
      <c r="N77" s="11">
        <f t="shared" si="15"/>
        <v>0.23</v>
      </c>
      <c r="O77" s="16">
        <f t="shared" si="16"/>
        <v>9.5833333333333343E-3</v>
      </c>
      <c r="P77" s="1"/>
      <c r="Q77" s="1"/>
      <c r="R77" s="14" t="str">
        <f t="shared" si="17"/>
        <v>48000</v>
      </c>
      <c r="S77" s="17">
        <f t="shared" si="25"/>
        <v>11040</v>
      </c>
      <c r="T77" s="17">
        <f t="shared" si="18"/>
        <v>11040</v>
      </c>
      <c r="U77" s="14">
        <v>400</v>
      </c>
      <c r="V77" s="18">
        <f t="shared" si="26"/>
        <v>637.59999999999991</v>
      </c>
      <c r="W77" s="17">
        <f t="shared" si="19"/>
        <v>750</v>
      </c>
      <c r="X77" s="18">
        <f t="shared" si="21"/>
        <v>90.62</v>
      </c>
      <c r="Y77" s="18">
        <v>22</v>
      </c>
      <c r="Z77" s="17">
        <f t="shared" si="27"/>
        <v>15681.994000000001</v>
      </c>
      <c r="AA77" s="19"/>
      <c r="AB77" s="67"/>
    </row>
    <row r="78" spans="2:28">
      <c r="B78" s="8">
        <f t="shared" si="20"/>
        <v>62</v>
      </c>
      <c r="C78" s="1" t="s">
        <v>159</v>
      </c>
      <c r="D78" s="6" t="s">
        <v>72</v>
      </c>
      <c r="E78" s="7" t="s">
        <v>50</v>
      </c>
      <c r="F78" s="1">
        <v>1</v>
      </c>
      <c r="G78" s="10">
        <v>3.73</v>
      </c>
      <c r="H78" s="11">
        <f t="shared" si="0"/>
        <v>3.492</v>
      </c>
      <c r="I78" s="12">
        <f t="shared" si="28"/>
        <v>8279.5319999999992</v>
      </c>
      <c r="J78" s="1">
        <v>89</v>
      </c>
      <c r="K78" s="10">
        <v>1.19</v>
      </c>
      <c r="L78" s="14" t="str">
        <f t="shared" si="13"/>
        <v>+2-6</v>
      </c>
      <c r="M78" s="15">
        <f t="shared" si="14"/>
        <v>89</v>
      </c>
      <c r="N78" s="11">
        <f t="shared" si="15"/>
        <v>1.19</v>
      </c>
      <c r="O78" s="16">
        <f t="shared" si="16"/>
        <v>1.3370786516853932E-2</v>
      </c>
      <c r="P78" s="1"/>
      <c r="Q78" s="1"/>
      <c r="R78" s="14" t="str">
        <f t="shared" si="17"/>
        <v>48000</v>
      </c>
      <c r="S78" s="17">
        <f t="shared" si="25"/>
        <v>57120</v>
      </c>
      <c r="T78" s="17">
        <f t="shared" si="18"/>
        <v>57120</v>
      </c>
      <c r="U78" s="14">
        <v>400</v>
      </c>
      <c r="V78" s="18">
        <f t="shared" si="26"/>
        <v>1396.8</v>
      </c>
      <c r="W78" s="17">
        <f t="shared" si="19"/>
        <v>1396.8</v>
      </c>
      <c r="X78" s="18">
        <f t="shared" si="21"/>
        <v>468.85999999999996</v>
      </c>
      <c r="Y78" s="18">
        <v>11</v>
      </c>
      <c r="Z78" s="17">
        <f t="shared" si="27"/>
        <v>67276.191999999995</v>
      </c>
      <c r="AA78" s="19"/>
      <c r="AB78" s="67"/>
    </row>
    <row r="79" spans="2:28">
      <c r="B79" s="8">
        <f t="shared" si="20"/>
        <v>63</v>
      </c>
      <c r="C79" s="7" t="s">
        <v>170</v>
      </c>
      <c r="D79" s="6" t="s">
        <v>73</v>
      </c>
      <c r="E79" s="7" t="s">
        <v>51</v>
      </c>
      <c r="F79" s="1">
        <v>2</v>
      </c>
      <c r="G79" s="10">
        <v>2.85</v>
      </c>
      <c r="H79" s="11">
        <f t="shared" si="0"/>
        <v>2.758</v>
      </c>
      <c r="I79" s="12">
        <f t="shared" si="28"/>
        <v>6539.2179999999998</v>
      </c>
      <c r="J79" s="1">
        <v>42</v>
      </c>
      <c r="K79" s="10">
        <v>0.46</v>
      </c>
      <c r="L79" s="14" t="str">
        <f t="shared" si="13"/>
        <v>+2-6</v>
      </c>
      <c r="M79" s="15">
        <f t="shared" si="14"/>
        <v>42</v>
      </c>
      <c r="N79" s="11">
        <f t="shared" si="15"/>
        <v>0.46</v>
      </c>
      <c r="O79" s="16">
        <f t="shared" si="16"/>
        <v>1.0952380952380953E-2</v>
      </c>
      <c r="P79" s="1"/>
      <c r="Q79" s="1"/>
      <c r="R79" s="14" t="str">
        <f t="shared" si="17"/>
        <v>48000</v>
      </c>
      <c r="S79" s="17">
        <f t="shared" si="25"/>
        <v>22080</v>
      </c>
      <c r="T79" s="17">
        <f t="shared" si="18"/>
        <v>22080</v>
      </c>
      <c r="U79" s="14">
        <v>400</v>
      </c>
      <c r="V79" s="18">
        <f t="shared" si="26"/>
        <v>1103.2</v>
      </c>
      <c r="W79" s="17">
        <f t="shared" si="19"/>
        <v>1103.2</v>
      </c>
      <c r="X79" s="18">
        <f t="shared" si="21"/>
        <v>181.24</v>
      </c>
      <c r="Y79" s="18">
        <v>22</v>
      </c>
      <c r="Z79" s="17">
        <f t="shared" si="27"/>
        <v>29925.658000000003</v>
      </c>
      <c r="AA79" s="19"/>
      <c r="AB79" s="67"/>
    </row>
    <row r="80" spans="2:28">
      <c r="B80" s="8">
        <f t="shared" si="20"/>
        <v>64</v>
      </c>
      <c r="C80" s="15" t="s">
        <v>160</v>
      </c>
      <c r="D80" s="8" t="s">
        <v>74</v>
      </c>
      <c r="E80" s="15" t="s">
        <v>50</v>
      </c>
      <c r="F80" s="15">
        <v>1</v>
      </c>
      <c r="G80" s="11">
        <v>1.58</v>
      </c>
      <c r="H80" s="11">
        <f t="shared" si="0"/>
        <v>1.536</v>
      </c>
      <c r="I80" s="12">
        <f t="shared" si="28"/>
        <v>3641.8560000000002</v>
      </c>
      <c r="J80" s="15">
        <v>16</v>
      </c>
      <c r="K80" s="11">
        <v>0.22</v>
      </c>
      <c r="L80" s="14" t="str">
        <f t="shared" si="13"/>
        <v>+2-6</v>
      </c>
      <c r="M80" s="15">
        <f t="shared" si="14"/>
        <v>16</v>
      </c>
      <c r="N80" s="11">
        <f t="shared" si="15"/>
        <v>0.22</v>
      </c>
      <c r="O80" s="16">
        <f t="shared" si="16"/>
        <v>1.375E-2</v>
      </c>
      <c r="P80" s="1"/>
      <c r="Q80" s="1"/>
      <c r="R80" s="14" t="str">
        <f t="shared" si="17"/>
        <v>48000</v>
      </c>
      <c r="S80" s="17">
        <f t="shared" si="25"/>
        <v>10560</v>
      </c>
      <c r="T80" s="17">
        <f t="shared" si="18"/>
        <v>10560</v>
      </c>
      <c r="U80" s="14">
        <v>400</v>
      </c>
      <c r="V80" s="18">
        <f t="shared" si="26"/>
        <v>614.4</v>
      </c>
      <c r="W80" s="17">
        <f t="shared" si="19"/>
        <v>750</v>
      </c>
      <c r="X80" s="18">
        <f t="shared" si="21"/>
        <v>86.68</v>
      </c>
      <c r="Y80" s="18">
        <v>11</v>
      </c>
      <c r="Z80" s="17">
        <f t="shared" si="27"/>
        <v>15049.536</v>
      </c>
      <c r="AA80" s="19"/>
      <c r="AB80" s="67"/>
    </row>
    <row r="81" spans="2:28">
      <c r="B81" s="8">
        <f t="shared" si="20"/>
        <v>65</v>
      </c>
      <c r="C81" s="15" t="s">
        <v>161</v>
      </c>
      <c r="D81" s="8" t="s">
        <v>75</v>
      </c>
      <c r="E81" s="15" t="s">
        <v>50</v>
      </c>
      <c r="F81" s="15">
        <v>1</v>
      </c>
      <c r="G81" s="11">
        <v>1.67</v>
      </c>
      <c r="H81" s="11">
        <f t="shared" ref="H81:H89" si="29">G81-K81/5</f>
        <v>1.6439999999999999</v>
      </c>
      <c r="I81" s="12">
        <f t="shared" si="28"/>
        <v>3897.924</v>
      </c>
      <c r="J81" s="15">
        <v>10</v>
      </c>
      <c r="K81" s="11">
        <v>0.13</v>
      </c>
      <c r="L81" s="14" t="str">
        <f t="shared" si="13"/>
        <v>+2-6</v>
      </c>
      <c r="M81" s="15">
        <f t="shared" si="14"/>
        <v>10</v>
      </c>
      <c r="N81" s="11">
        <f t="shared" si="15"/>
        <v>0.13</v>
      </c>
      <c r="O81" s="16">
        <f t="shared" si="16"/>
        <v>1.3000000000000001E-2</v>
      </c>
      <c r="P81" s="15"/>
      <c r="Q81" s="15"/>
      <c r="R81" s="14" t="str">
        <f t="shared" si="17"/>
        <v>48000</v>
      </c>
      <c r="S81" s="17">
        <f t="shared" si="25"/>
        <v>6240</v>
      </c>
      <c r="T81" s="17">
        <f t="shared" si="18"/>
        <v>6240</v>
      </c>
      <c r="U81" s="14">
        <v>400</v>
      </c>
      <c r="V81" s="18">
        <f t="shared" si="26"/>
        <v>657.59999999999991</v>
      </c>
      <c r="W81" s="17">
        <f t="shared" si="19"/>
        <v>750</v>
      </c>
      <c r="X81" s="18">
        <f t="shared" si="21"/>
        <v>51.22</v>
      </c>
      <c r="Y81" s="41">
        <v>11</v>
      </c>
      <c r="Z81" s="17">
        <f t="shared" si="27"/>
        <v>10950.143999999998</v>
      </c>
      <c r="AA81" s="19"/>
      <c r="AB81" s="67"/>
    </row>
    <row r="82" spans="2:28">
      <c r="B82" s="8">
        <f t="shared" si="20"/>
        <v>66</v>
      </c>
      <c r="C82" s="15" t="s">
        <v>162</v>
      </c>
      <c r="D82" s="8" t="s">
        <v>76</v>
      </c>
      <c r="E82" s="15" t="s">
        <v>48</v>
      </c>
      <c r="F82" s="15">
        <v>1</v>
      </c>
      <c r="G82" s="11">
        <v>6.67</v>
      </c>
      <c r="H82" s="11">
        <f t="shared" si="29"/>
        <v>6.5419999999999998</v>
      </c>
      <c r="I82" s="12">
        <f t="shared" si="28"/>
        <v>15511.082</v>
      </c>
      <c r="J82" s="15">
        <v>16</v>
      </c>
      <c r="K82" s="11">
        <v>0.64</v>
      </c>
      <c r="L82" s="14" t="str">
        <f t="shared" si="13"/>
        <v>+6-10</v>
      </c>
      <c r="M82" s="15">
        <f t="shared" si="14"/>
        <v>16</v>
      </c>
      <c r="N82" s="11">
        <f t="shared" si="15"/>
        <v>0.64</v>
      </c>
      <c r="O82" s="16">
        <f t="shared" si="16"/>
        <v>0.04</v>
      </c>
      <c r="P82" s="15"/>
      <c r="Q82" s="15"/>
      <c r="R82" s="14" t="str">
        <f t="shared" ref="R82:R89" si="30">IF(O82&lt;0.019,"48000",IF(O82&lt;0.059,"48000",IF(O82&lt;0.076,"48000",IF(O82&lt;0.108,"58000","0"))))</f>
        <v>48000</v>
      </c>
      <c r="S82" s="17">
        <f t="shared" si="25"/>
        <v>30720</v>
      </c>
      <c r="T82" s="17">
        <f t="shared" ref="T82:T89" si="31">S82</f>
        <v>30720</v>
      </c>
      <c r="U82" s="14">
        <v>400</v>
      </c>
      <c r="V82" s="18">
        <f t="shared" si="26"/>
        <v>2616.7999999999997</v>
      </c>
      <c r="W82" s="17">
        <f t="shared" ref="W82:W88" si="32">IF(V82&gt;750,V82,IF(V82&lt;750,750))</f>
        <v>2616.7999999999997</v>
      </c>
      <c r="X82" s="18">
        <f t="shared" ref="X82:X89" si="33">394*K82</f>
        <v>252.16</v>
      </c>
      <c r="Y82" s="41">
        <v>11</v>
      </c>
      <c r="Z82" s="17">
        <f t="shared" si="27"/>
        <v>49111.042000000009</v>
      </c>
      <c r="AA82" s="19"/>
      <c r="AB82" s="67"/>
    </row>
    <row r="83" spans="2:28">
      <c r="B83" s="8">
        <f t="shared" si="20"/>
        <v>67</v>
      </c>
      <c r="C83" s="15" t="s">
        <v>163</v>
      </c>
      <c r="D83" s="8" t="s">
        <v>77</v>
      </c>
      <c r="E83" s="15" t="s">
        <v>48</v>
      </c>
      <c r="F83" s="15">
        <v>1</v>
      </c>
      <c r="G83" s="11">
        <v>3.79</v>
      </c>
      <c r="H83" s="11">
        <f t="shared" si="29"/>
        <v>3.746</v>
      </c>
      <c r="I83" s="12">
        <f t="shared" si="28"/>
        <v>8881.7659999999996</v>
      </c>
      <c r="J83" s="15">
        <v>9</v>
      </c>
      <c r="K83" s="11">
        <v>0.22</v>
      </c>
      <c r="L83" s="14" t="str">
        <f t="shared" ref="L83:L89" si="34">IF(O83&lt;0.0075,"-2",IF(O83&lt;0.019,"+2-6",IF(O83&lt;0.059,"+6-10",IF(O83&lt;0.075,"+10-11",IF(O83&lt;0.108,"+11-13","0")))))</f>
        <v>+6-10</v>
      </c>
      <c r="M83" s="15">
        <f t="shared" si="14"/>
        <v>9</v>
      </c>
      <c r="N83" s="11">
        <f t="shared" si="15"/>
        <v>0.22</v>
      </c>
      <c r="O83" s="16">
        <f t="shared" ref="O83:O89" si="35">N83/M83</f>
        <v>2.4444444444444446E-2</v>
      </c>
      <c r="P83" s="15"/>
      <c r="Q83" s="15"/>
      <c r="R83" s="14" t="str">
        <f t="shared" si="30"/>
        <v>48000</v>
      </c>
      <c r="S83" s="17">
        <f t="shared" si="25"/>
        <v>10560</v>
      </c>
      <c r="T83" s="17">
        <f t="shared" si="31"/>
        <v>10560</v>
      </c>
      <c r="U83" s="14">
        <v>400</v>
      </c>
      <c r="V83" s="18">
        <f t="shared" si="26"/>
        <v>1498.4</v>
      </c>
      <c r="W83" s="17">
        <f t="shared" si="32"/>
        <v>1498.4</v>
      </c>
      <c r="X83" s="18">
        <f t="shared" si="33"/>
        <v>86.68</v>
      </c>
      <c r="Y83" s="41">
        <v>11</v>
      </c>
      <c r="Z83" s="17">
        <f t="shared" si="27"/>
        <v>21037.846000000001</v>
      </c>
      <c r="AA83" s="19"/>
      <c r="AB83" s="67"/>
    </row>
    <row r="84" spans="2:28">
      <c r="B84" s="8">
        <f t="shared" ref="B84:B88" si="36">B83+1</f>
        <v>68</v>
      </c>
      <c r="C84" s="15" t="s">
        <v>164</v>
      </c>
      <c r="D84" s="8" t="s">
        <v>78</v>
      </c>
      <c r="E84" s="15" t="s">
        <v>48</v>
      </c>
      <c r="F84" s="15">
        <v>1</v>
      </c>
      <c r="G84" s="11">
        <v>2.48</v>
      </c>
      <c r="H84" s="11">
        <f t="shared" si="29"/>
        <v>2.3759999999999999</v>
      </c>
      <c r="I84" s="12">
        <f t="shared" si="28"/>
        <v>5633.4960000000001</v>
      </c>
      <c r="J84" s="15">
        <v>25</v>
      </c>
      <c r="K84" s="11">
        <v>0.52</v>
      </c>
      <c r="L84" s="14" t="str">
        <f t="shared" si="34"/>
        <v>+6-10</v>
      </c>
      <c r="M84" s="15">
        <f t="shared" si="14"/>
        <v>25</v>
      </c>
      <c r="N84" s="11">
        <f t="shared" si="15"/>
        <v>0.52</v>
      </c>
      <c r="O84" s="16">
        <f t="shared" si="35"/>
        <v>2.0799999999999999E-2</v>
      </c>
      <c r="P84" s="15"/>
      <c r="Q84" s="15"/>
      <c r="R84" s="14" t="str">
        <f t="shared" si="30"/>
        <v>48000</v>
      </c>
      <c r="S84" s="17">
        <f t="shared" si="25"/>
        <v>24960</v>
      </c>
      <c r="T84" s="17">
        <f t="shared" si="31"/>
        <v>24960</v>
      </c>
      <c r="U84" s="14">
        <v>400</v>
      </c>
      <c r="V84" s="18">
        <f t="shared" si="26"/>
        <v>950.4</v>
      </c>
      <c r="W84" s="17">
        <f t="shared" si="32"/>
        <v>950.4</v>
      </c>
      <c r="X84" s="18">
        <f t="shared" si="33"/>
        <v>204.88</v>
      </c>
      <c r="Y84" s="41">
        <v>11</v>
      </c>
      <c r="Z84" s="17">
        <f t="shared" si="27"/>
        <v>31759.776000000002</v>
      </c>
      <c r="AA84" s="19"/>
      <c r="AB84" s="67"/>
    </row>
    <row r="85" spans="2:28">
      <c r="B85" s="8">
        <f t="shared" si="36"/>
        <v>69</v>
      </c>
      <c r="C85" s="15" t="s">
        <v>165</v>
      </c>
      <c r="D85" s="8" t="s">
        <v>79</v>
      </c>
      <c r="E85" s="15" t="s">
        <v>50</v>
      </c>
      <c r="F85" s="15">
        <v>1</v>
      </c>
      <c r="G85" s="11">
        <v>2.88</v>
      </c>
      <c r="H85" s="11">
        <f t="shared" si="29"/>
        <v>2.762</v>
      </c>
      <c r="I85" s="12">
        <f t="shared" si="28"/>
        <v>6548.7020000000002</v>
      </c>
      <c r="J85" s="15">
        <v>39</v>
      </c>
      <c r="K85" s="11">
        <v>0.59</v>
      </c>
      <c r="L85" s="14" t="str">
        <f t="shared" si="34"/>
        <v>+2-6</v>
      </c>
      <c r="M85" s="15">
        <f t="shared" si="14"/>
        <v>39</v>
      </c>
      <c r="N85" s="11">
        <f t="shared" si="15"/>
        <v>0.59</v>
      </c>
      <c r="O85" s="16">
        <f t="shared" si="35"/>
        <v>1.5128205128205128E-2</v>
      </c>
      <c r="P85" s="15"/>
      <c r="Q85" s="15"/>
      <c r="R85" s="14" t="str">
        <f t="shared" si="30"/>
        <v>48000</v>
      </c>
      <c r="S85" s="17">
        <f t="shared" si="25"/>
        <v>28320</v>
      </c>
      <c r="T85" s="17">
        <f t="shared" si="31"/>
        <v>28320</v>
      </c>
      <c r="U85" s="14">
        <v>400</v>
      </c>
      <c r="V85" s="18">
        <f t="shared" si="26"/>
        <v>1104.8</v>
      </c>
      <c r="W85" s="17">
        <f t="shared" si="32"/>
        <v>1104.8</v>
      </c>
      <c r="X85" s="18">
        <f t="shared" si="33"/>
        <v>232.45999999999998</v>
      </c>
      <c r="Y85" s="41">
        <v>11</v>
      </c>
      <c r="Z85" s="17">
        <f t="shared" si="27"/>
        <v>36216.962</v>
      </c>
      <c r="AA85" s="19"/>
      <c r="AB85" s="67"/>
    </row>
    <row r="86" spans="2:28">
      <c r="B86" s="8">
        <f t="shared" si="36"/>
        <v>70</v>
      </c>
      <c r="C86" s="15" t="s">
        <v>166</v>
      </c>
      <c r="D86" s="8" t="s">
        <v>80</v>
      </c>
      <c r="E86" s="15" t="s">
        <v>50</v>
      </c>
      <c r="F86" s="15">
        <v>1</v>
      </c>
      <c r="G86" s="11">
        <v>0.89</v>
      </c>
      <c r="H86" s="11">
        <f t="shared" si="29"/>
        <v>0.86199999999999999</v>
      </c>
      <c r="I86" s="12">
        <f t="shared" si="28"/>
        <v>2043.8019999999999</v>
      </c>
      <c r="J86" s="15">
        <v>12</v>
      </c>
      <c r="K86" s="11">
        <v>0.14000000000000001</v>
      </c>
      <c r="L86" s="14" t="str">
        <f t="shared" si="34"/>
        <v>+2-6</v>
      </c>
      <c r="M86" s="15">
        <f t="shared" si="14"/>
        <v>12</v>
      </c>
      <c r="N86" s="11">
        <f t="shared" si="15"/>
        <v>0.14000000000000001</v>
      </c>
      <c r="O86" s="16">
        <f t="shared" si="35"/>
        <v>1.1666666666666667E-2</v>
      </c>
      <c r="P86" s="15"/>
      <c r="Q86" s="15"/>
      <c r="R86" s="14" t="str">
        <f t="shared" si="30"/>
        <v>48000</v>
      </c>
      <c r="S86" s="17">
        <f t="shared" si="25"/>
        <v>6720.0000000000009</v>
      </c>
      <c r="T86" s="17">
        <f t="shared" si="31"/>
        <v>6720.0000000000009</v>
      </c>
      <c r="U86" s="14">
        <v>400</v>
      </c>
      <c r="V86" s="18">
        <f t="shared" si="26"/>
        <v>344.8</v>
      </c>
      <c r="W86" s="17">
        <f t="shared" si="32"/>
        <v>750</v>
      </c>
      <c r="X86" s="18">
        <f t="shared" si="33"/>
        <v>55.160000000000004</v>
      </c>
      <c r="Y86" s="41">
        <v>11</v>
      </c>
      <c r="Z86" s="17">
        <f t="shared" si="27"/>
        <v>9579.9620000000014</v>
      </c>
      <c r="AA86" s="19"/>
      <c r="AB86" s="67"/>
    </row>
    <row r="87" spans="2:28">
      <c r="B87" s="8">
        <f t="shared" si="36"/>
        <v>71</v>
      </c>
      <c r="C87" s="15" t="s">
        <v>167</v>
      </c>
      <c r="D87" s="8" t="s">
        <v>81</v>
      </c>
      <c r="E87" s="15" t="s">
        <v>50</v>
      </c>
      <c r="F87" s="15">
        <v>1</v>
      </c>
      <c r="G87" s="11">
        <v>2.56</v>
      </c>
      <c r="H87" s="11">
        <f t="shared" si="29"/>
        <v>2.4820000000000002</v>
      </c>
      <c r="I87" s="12">
        <f t="shared" si="28"/>
        <v>5884.8220000000001</v>
      </c>
      <c r="J87" s="15">
        <v>43</v>
      </c>
      <c r="K87" s="11">
        <v>0.39</v>
      </c>
      <c r="L87" s="14" t="str">
        <f t="shared" si="34"/>
        <v>+2-6</v>
      </c>
      <c r="M87" s="15">
        <f t="shared" si="14"/>
        <v>43</v>
      </c>
      <c r="N87" s="11">
        <f t="shared" si="15"/>
        <v>0.39</v>
      </c>
      <c r="O87" s="16">
        <f t="shared" si="35"/>
        <v>9.069767441860466E-3</v>
      </c>
      <c r="P87" s="15"/>
      <c r="Q87" s="15"/>
      <c r="R87" s="14" t="str">
        <f t="shared" si="30"/>
        <v>48000</v>
      </c>
      <c r="S87" s="17">
        <f t="shared" si="25"/>
        <v>18720</v>
      </c>
      <c r="T87" s="17">
        <f t="shared" si="31"/>
        <v>18720</v>
      </c>
      <c r="U87" s="14">
        <v>400</v>
      </c>
      <c r="V87" s="18">
        <f t="shared" si="26"/>
        <v>992.80000000000007</v>
      </c>
      <c r="W87" s="17">
        <f t="shared" si="32"/>
        <v>992.80000000000007</v>
      </c>
      <c r="X87" s="18">
        <f t="shared" si="33"/>
        <v>153.66</v>
      </c>
      <c r="Y87" s="41">
        <v>11</v>
      </c>
      <c r="Z87" s="17">
        <f t="shared" si="27"/>
        <v>25762.281999999999</v>
      </c>
      <c r="AA87" s="19"/>
      <c r="AB87" s="67"/>
    </row>
    <row r="88" spans="2:28">
      <c r="B88" s="8">
        <f t="shared" si="36"/>
        <v>72</v>
      </c>
      <c r="C88" s="15" t="s">
        <v>168</v>
      </c>
      <c r="D88" s="8" t="s">
        <v>83</v>
      </c>
      <c r="E88" s="15" t="s">
        <v>50</v>
      </c>
      <c r="F88" s="15">
        <v>1</v>
      </c>
      <c r="G88" s="11">
        <v>5.22</v>
      </c>
      <c r="H88" s="11">
        <f t="shared" si="29"/>
        <v>5.0599999999999996</v>
      </c>
      <c r="I88" s="12">
        <f t="shared" si="28"/>
        <v>11997.259999999998</v>
      </c>
      <c r="J88" s="15">
        <v>103</v>
      </c>
      <c r="K88" s="11">
        <v>0.8</v>
      </c>
      <c r="L88" s="14" t="str">
        <f t="shared" si="34"/>
        <v>+2-6</v>
      </c>
      <c r="M88" s="15">
        <f t="shared" si="14"/>
        <v>103</v>
      </c>
      <c r="N88" s="11">
        <f t="shared" si="15"/>
        <v>0.8</v>
      </c>
      <c r="O88" s="16">
        <f t="shared" si="35"/>
        <v>7.7669902912621365E-3</v>
      </c>
      <c r="P88" s="15"/>
      <c r="Q88" s="15"/>
      <c r="R88" s="14" t="str">
        <f t="shared" si="30"/>
        <v>48000</v>
      </c>
      <c r="S88" s="17">
        <f t="shared" si="25"/>
        <v>38400</v>
      </c>
      <c r="T88" s="17">
        <f t="shared" si="31"/>
        <v>38400</v>
      </c>
      <c r="U88" s="14">
        <v>400</v>
      </c>
      <c r="V88" s="18">
        <f t="shared" si="26"/>
        <v>2023.9999999999998</v>
      </c>
      <c r="W88" s="17">
        <f t="shared" si="32"/>
        <v>2023.9999999999998</v>
      </c>
      <c r="X88" s="18">
        <f t="shared" si="33"/>
        <v>315.20000000000005</v>
      </c>
      <c r="Y88" s="41">
        <v>11</v>
      </c>
      <c r="Z88" s="17">
        <f t="shared" si="27"/>
        <v>52747.459999999992</v>
      </c>
      <c r="AA88" s="19"/>
      <c r="AB88" s="67"/>
    </row>
    <row r="89" spans="2:28">
      <c r="B89" s="8">
        <v>73</v>
      </c>
      <c r="C89" s="15" t="s">
        <v>169</v>
      </c>
      <c r="D89" s="8" t="s">
        <v>101</v>
      </c>
      <c r="E89" s="15" t="s">
        <v>50</v>
      </c>
      <c r="F89" s="42">
        <v>1</v>
      </c>
      <c r="G89" s="11">
        <v>5.54</v>
      </c>
      <c r="H89" s="11">
        <f t="shared" si="29"/>
        <v>5.3019999999999996</v>
      </c>
      <c r="I89" s="12">
        <f t="shared" si="28"/>
        <v>12571.041999999999</v>
      </c>
      <c r="J89" s="15">
        <v>84</v>
      </c>
      <c r="K89" s="11">
        <v>1.19</v>
      </c>
      <c r="L89" s="14" t="str">
        <f t="shared" si="34"/>
        <v>+2-6</v>
      </c>
      <c r="M89" s="15">
        <f t="shared" si="14"/>
        <v>84</v>
      </c>
      <c r="N89" s="11">
        <f t="shared" si="15"/>
        <v>1.19</v>
      </c>
      <c r="O89" s="16">
        <f t="shared" si="35"/>
        <v>1.4166666666666666E-2</v>
      </c>
      <c r="P89" s="15"/>
      <c r="Q89" s="15"/>
      <c r="R89" s="14" t="str">
        <f t="shared" si="30"/>
        <v>48000</v>
      </c>
      <c r="S89" s="17">
        <f t="shared" si="25"/>
        <v>57120</v>
      </c>
      <c r="T89" s="17">
        <f t="shared" si="31"/>
        <v>57120</v>
      </c>
      <c r="U89" s="43">
        <v>400</v>
      </c>
      <c r="V89" s="18">
        <f t="shared" si="26"/>
        <v>2120.7999999999997</v>
      </c>
      <c r="W89" s="17">
        <f t="shared" ref="W89" si="37">IF(V89&gt;750,V89,IF(V89&lt;750,750))</f>
        <v>2120.7999999999997</v>
      </c>
      <c r="X89" s="18">
        <f t="shared" si="33"/>
        <v>468.85999999999996</v>
      </c>
      <c r="Y89" s="41">
        <v>11</v>
      </c>
      <c r="Z89" s="17">
        <f t="shared" si="27"/>
        <v>72291.702000000005</v>
      </c>
      <c r="AA89" s="19"/>
      <c r="AB89" s="67"/>
    </row>
    <row r="90" spans="2:28">
      <c r="B90" s="8"/>
      <c r="C90" s="15"/>
      <c r="D90" s="42"/>
      <c r="E90" s="15"/>
      <c r="F90" s="42"/>
      <c r="G90" s="11"/>
      <c r="H90" s="11"/>
      <c r="I90" s="12"/>
      <c r="J90" s="15"/>
      <c r="K90" s="11"/>
      <c r="L90" s="14"/>
      <c r="M90" s="15"/>
      <c r="N90" s="11"/>
      <c r="O90" s="16"/>
      <c r="P90" s="15"/>
      <c r="Q90" s="15"/>
      <c r="R90" s="14"/>
      <c r="S90" s="17">
        <f t="shared" si="25"/>
        <v>0</v>
      </c>
      <c r="T90" s="17"/>
      <c r="U90" s="43"/>
      <c r="V90" s="18">
        <f t="shared" si="26"/>
        <v>0</v>
      </c>
      <c r="W90" s="45"/>
      <c r="X90" s="41"/>
      <c r="Y90" s="41"/>
      <c r="Z90" s="17"/>
      <c r="AA90" s="44"/>
      <c r="AB90" s="44"/>
    </row>
    <row r="91" spans="2:28">
      <c r="B91" s="46"/>
      <c r="C91" s="47"/>
      <c r="D91" s="48"/>
      <c r="E91" s="49"/>
      <c r="F91" s="48"/>
      <c r="G91" s="50"/>
      <c r="H91" s="50"/>
      <c r="I91" s="51"/>
      <c r="J91" s="49"/>
      <c r="K91" s="50"/>
      <c r="L91" s="52"/>
      <c r="M91" s="49"/>
      <c r="N91" s="50"/>
      <c r="O91" s="53"/>
      <c r="P91" s="49"/>
      <c r="Q91" s="49"/>
      <c r="R91" s="52"/>
      <c r="S91" s="54"/>
      <c r="T91" s="54"/>
      <c r="U91" s="55"/>
      <c r="V91" s="56"/>
      <c r="W91" s="57"/>
      <c r="X91" s="56"/>
      <c r="Y91" s="56"/>
      <c r="Z91" s="54"/>
      <c r="AA91" s="44"/>
      <c r="AB91" s="44"/>
    </row>
    <row r="92" spans="2:28">
      <c r="B92" s="46"/>
      <c r="C92" s="47"/>
      <c r="D92" s="48"/>
      <c r="E92" s="49"/>
      <c r="F92" s="48"/>
      <c r="G92" s="50"/>
      <c r="H92" s="50"/>
      <c r="I92" s="51"/>
      <c r="J92" s="49"/>
      <c r="K92" s="50"/>
      <c r="L92" s="52"/>
      <c r="M92" s="49"/>
      <c r="N92" s="50"/>
      <c r="O92" s="53"/>
      <c r="P92" s="49"/>
      <c r="Q92" s="49"/>
      <c r="R92" s="52"/>
      <c r="S92" s="54"/>
      <c r="T92" s="54"/>
      <c r="U92" s="55"/>
      <c r="V92" s="56"/>
      <c r="W92" s="57"/>
      <c r="X92" s="56"/>
      <c r="Y92" s="56"/>
      <c r="Z92" s="54"/>
      <c r="AA92" s="44"/>
      <c r="AB92" s="44"/>
    </row>
    <row r="93" spans="2:28">
      <c r="B93" s="46"/>
      <c r="C93" s="47"/>
      <c r="D93" s="48"/>
      <c r="E93" s="49"/>
      <c r="F93" s="48"/>
      <c r="G93" s="50"/>
      <c r="H93" s="50"/>
      <c r="I93" s="51"/>
      <c r="J93" s="49"/>
      <c r="K93" s="50"/>
      <c r="L93" s="52"/>
      <c r="M93" s="49"/>
      <c r="N93" s="50"/>
      <c r="O93" s="53"/>
      <c r="P93" s="49"/>
      <c r="Q93" s="49"/>
      <c r="R93" s="52"/>
      <c r="S93" s="54"/>
      <c r="T93" s="54"/>
      <c r="U93" s="55"/>
      <c r="V93" s="56"/>
      <c r="W93" s="57"/>
      <c r="X93" s="56"/>
      <c r="Y93" s="56"/>
      <c r="Z93" s="54"/>
      <c r="AA93" s="44"/>
      <c r="AB93" s="44"/>
    </row>
    <row r="94" spans="2:28">
      <c r="B94" s="46"/>
      <c r="C94" s="47"/>
      <c r="D94" s="48"/>
      <c r="E94" s="49"/>
      <c r="F94" s="48"/>
      <c r="G94" s="50"/>
      <c r="H94" s="50"/>
      <c r="I94" s="51"/>
      <c r="J94" s="49"/>
      <c r="K94" s="50"/>
      <c r="L94" s="52"/>
      <c r="M94" s="49"/>
      <c r="N94" s="50"/>
      <c r="O94" s="53"/>
      <c r="P94" s="49"/>
      <c r="Q94" s="49"/>
      <c r="R94" s="52"/>
      <c r="S94" s="54"/>
      <c r="T94" s="54"/>
      <c r="U94" s="55"/>
      <c r="V94" s="56"/>
      <c r="W94" s="57"/>
      <c r="X94" s="56"/>
      <c r="Y94" s="56"/>
      <c r="Z94" s="54"/>
      <c r="AA94" s="44"/>
      <c r="AB94" s="44"/>
    </row>
    <row r="95" spans="2:28">
      <c r="B95" s="46"/>
      <c r="C95" s="47"/>
      <c r="D95" s="48"/>
      <c r="E95" s="49"/>
      <c r="F95" s="48"/>
      <c r="G95" s="50"/>
      <c r="H95" s="50"/>
      <c r="I95" s="51"/>
      <c r="J95" s="49"/>
      <c r="K95" s="49"/>
      <c r="L95" s="52"/>
      <c r="M95" s="49"/>
      <c r="N95" s="50"/>
      <c r="O95" s="53"/>
      <c r="P95" s="49"/>
      <c r="Q95" s="49"/>
      <c r="R95" s="52"/>
      <c r="S95" s="54"/>
      <c r="T95" s="54"/>
      <c r="U95" s="55"/>
      <c r="V95" s="56"/>
      <c r="W95" s="57"/>
      <c r="X95" s="56"/>
      <c r="Y95" s="56"/>
      <c r="Z95" s="54"/>
      <c r="AA95" s="44"/>
      <c r="AB95" s="44"/>
    </row>
    <row r="96" spans="2:28">
      <c r="B96" s="46"/>
      <c r="C96" s="47"/>
      <c r="D96" s="48"/>
      <c r="E96" s="49"/>
      <c r="F96" s="48"/>
      <c r="G96" s="50"/>
      <c r="H96" s="50"/>
      <c r="I96" s="51"/>
      <c r="J96" s="51"/>
      <c r="K96" s="50"/>
      <c r="L96" s="52"/>
      <c r="M96" s="49"/>
      <c r="N96" s="50"/>
      <c r="O96" s="53"/>
      <c r="P96" s="49"/>
      <c r="Q96" s="49"/>
      <c r="R96" s="52"/>
      <c r="S96" s="54"/>
      <c r="T96" s="54"/>
      <c r="U96" s="55"/>
      <c r="V96" s="56"/>
      <c r="W96" s="57"/>
      <c r="X96" s="56"/>
      <c r="Y96" s="56"/>
      <c r="Z96" s="54"/>
      <c r="AA96" s="44"/>
      <c r="AB96" s="44"/>
    </row>
    <row r="97" spans="2:28">
      <c r="B97" s="46"/>
      <c r="C97" s="49"/>
      <c r="D97" s="48"/>
      <c r="E97" s="49"/>
      <c r="F97" s="48"/>
      <c r="G97" s="50"/>
      <c r="H97" s="50"/>
      <c r="I97" s="51"/>
      <c r="J97" s="49"/>
      <c r="K97" s="50"/>
      <c r="L97" s="52"/>
      <c r="M97" s="49"/>
      <c r="N97" s="50"/>
      <c r="O97" s="53"/>
      <c r="P97" s="49"/>
      <c r="Q97" s="49"/>
      <c r="R97" s="52"/>
      <c r="S97" s="54"/>
      <c r="T97" s="54"/>
      <c r="U97" s="55"/>
      <c r="V97" s="56"/>
      <c r="W97" s="57"/>
      <c r="X97" s="56"/>
      <c r="Y97" s="56"/>
      <c r="Z97" s="54"/>
      <c r="AA97" s="44"/>
      <c r="AB97" s="9"/>
    </row>
    <row r="98" spans="2:28">
      <c r="B98" s="46"/>
      <c r="C98" s="49"/>
      <c r="D98" s="48"/>
      <c r="E98" s="49"/>
      <c r="F98" s="48"/>
      <c r="G98" s="50"/>
      <c r="H98" s="50"/>
      <c r="I98" s="51"/>
      <c r="J98" s="49"/>
      <c r="K98" s="50"/>
      <c r="L98" s="52"/>
      <c r="M98" s="49"/>
      <c r="N98" s="50"/>
      <c r="O98" s="53"/>
      <c r="P98" s="49"/>
      <c r="Q98" s="49"/>
      <c r="R98" s="52"/>
      <c r="S98" s="54"/>
      <c r="T98" s="54"/>
      <c r="U98" s="55"/>
      <c r="V98" s="56"/>
      <c r="W98" s="57"/>
      <c r="X98" s="56"/>
      <c r="Y98" s="56"/>
      <c r="Z98" s="54"/>
      <c r="AA98" s="44"/>
      <c r="AB98" s="9"/>
    </row>
    <row r="99" spans="2:28">
      <c r="B99" s="46"/>
      <c r="C99" s="49"/>
      <c r="D99" s="48"/>
      <c r="E99" s="49"/>
      <c r="F99" s="48"/>
      <c r="G99" s="50"/>
      <c r="H99" s="50"/>
      <c r="I99" s="51"/>
      <c r="J99" s="49"/>
      <c r="K99" s="50"/>
      <c r="L99" s="52"/>
      <c r="M99" s="49"/>
      <c r="N99" s="50"/>
      <c r="O99" s="53"/>
      <c r="P99" s="49"/>
      <c r="Q99" s="49"/>
      <c r="R99" s="52"/>
      <c r="S99" s="54"/>
      <c r="T99" s="54"/>
      <c r="U99" s="55"/>
      <c r="V99" s="56"/>
      <c r="W99" s="57"/>
      <c r="X99" s="56"/>
      <c r="Y99" s="56"/>
      <c r="Z99" s="54"/>
      <c r="AA99" s="44"/>
      <c r="AB99" s="44"/>
    </row>
    <row r="100" spans="2:28">
      <c r="B100" s="46"/>
      <c r="C100" s="49"/>
      <c r="D100" s="48"/>
      <c r="E100" s="49"/>
      <c r="F100" s="48"/>
      <c r="G100" s="50"/>
      <c r="H100" s="50"/>
      <c r="I100" s="51"/>
      <c r="J100" s="49"/>
      <c r="K100" s="50"/>
      <c r="L100" s="52"/>
      <c r="M100" s="49"/>
      <c r="N100" s="50"/>
      <c r="O100" s="53"/>
      <c r="P100" s="49"/>
      <c r="Q100" s="49"/>
      <c r="R100" s="52"/>
      <c r="S100" s="54"/>
      <c r="T100" s="54"/>
      <c r="U100" s="55"/>
      <c r="V100" s="56"/>
      <c r="W100" s="57"/>
      <c r="X100" s="56"/>
      <c r="Y100" s="56"/>
      <c r="Z100" s="54"/>
      <c r="AA100" s="44"/>
      <c r="AB100" s="44"/>
    </row>
    <row r="101" spans="2:28">
      <c r="B101" s="46"/>
      <c r="C101" s="47"/>
      <c r="D101" s="48"/>
      <c r="E101" s="49"/>
      <c r="F101" s="48"/>
      <c r="G101" s="50"/>
      <c r="H101" s="50"/>
      <c r="I101" s="51"/>
      <c r="J101" s="49"/>
      <c r="K101" s="49"/>
      <c r="L101" s="52"/>
      <c r="M101" s="49"/>
      <c r="N101" s="50"/>
      <c r="O101" s="53"/>
      <c r="P101" s="49"/>
      <c r="Q101" s="49"/>
      <c r="R101" s="52"/>
      <c r="S101" s="54"/>
      <c r="T101" s="54"/>
      <c r="U101" s="55"/>
      <c r="V101" s="56"/>
      <c r="W101" s="57"/>
      <c r="X101" s="56"/>
      <c r="Y101" s="56"/>
      <c r="Z101" s="54"/>
      <c r="AA101" s="44"/>
      <c r="AB101" s="44"/>
    </row>
    <row r="102" spans="2:28">
      <c r="B102" s="46"/>
      <c r="C102" s="47"/>
      <c r="D102" s="48"/>
      <c r="E102" s="49"/>
      <c r="F102" s="48"/>
      <c r="G102" s="50"/>
      <c r="H102" s="50"/>
      <c r="I102" s="51"/>
      <c r="J102" s="49"/>
      <c r="K102" s="49"/>
      <c r="L102" s="52"/>
      <c r="M102" s="49"/>
      <c r="N102" s="50"/>
      <c r="O102" s="53"/>
      <c r="P102" s="49"/>
      <c r="Q102" s="49"/>
      <c r="R102" s="52"/>
      <c r="S102" s="54"/>
      <c r="T102" s="54"/>
      <c r="U102" s="55"/>
      <c r="V102" s="56"/>
      <c r="W102" s="57"/>
      <c r="X102" s="56"/>
      <c r="Y102" s="56"/>
      <c r="Z102" s="54"/>
      <c r="AA102" s="44"/>
      <c r="AB102" s="44"/>
    </row>
    <row r="103" spans="2:28">
      <c r="B103" s="46"/>
      <c r="C103" s="47"/>
      <c r="D103" s="48"/>
      <c r="E103" s="49"/>
      <c r="F103" s="48"/>
      <c r="G103" s="50"/>
      <c r="H103" s="50"/>
      <c r="I103" s="51"/>
      <c r="J103" s="49"/>
      <c r="K103" s="49"/>
      <c r="L103" s="52"/>
      <c r="M103" s="49"/>
      <c r="N103" s="50"/>
      <c r="O103" s="53"/>
      <c r="P103" s="49"/>
      <c r="Q103" s="49"/>
      <c r="R103" s="52"/>
      <c r="S103" s="54"/>
      <c r="T103" s="54"/>
      <c r="U103" s="55"/>
      <c r="V103" s="56"/>
      <c r="W103" s="57"/>
      <c r="X103" s="56"/>
      <c r="Y103" s="56"/>
      <c r="Z103" s="54"/>
      <c r="AA103" s="44"/>
      <c r="AB103" s="44"/>
    </row>
    <row r="104" spans="2:28">
      <c r="B104" s="46"/>
      <c r="C104" s="47"/>
      <c r="D104" s="48"/>
      <c r="E104" s="49"/>
      <c r="F104" s="48"/>
      <c r="G104" s="50"/>
      <c r="H104" s="50"/>
      <c r="I104" s="51"/>
      <c r="J104" s="49"/>
      <c r="K104" s="49"/>
      <c r="L104" s="55"/>
      <c r="M104" s="49"/>
      <c r="N104" s="50"/>
      <c r="O104" s="58"/>
      <c r="P104" s="49"/>
      <c r="Q104" s="49"/>
      <c r="R104" s="55"/>
      <c r="S104" s="57"/>
      <c r="T104" s="57"/>
      <c r="U104" s="55"/>
      <c r="V104" s="56"/>
      <c r="W104" s="57"/>
      <c r="X104" s="56"/>
      <c r="Y104" s="56"/>
      <c r="Z104" s="54"/>
      <c r="AA104" s="44"/>
      <c r="AB104" s="44"/>
    </row>
    <row r="105" spans="2:28">
      <c r="B105" s="46"/>
      <c r="C105" s="47"/>
      <c r="D105" s="48"/>
      <c r="E105" s="49"/>
      <c r="F105" s="48"/>
      <c r="G105" s="50"/>
      <c r="H105" s="50"/>
      <c r="I105" s="51"/>
      <c r="J105" s="49"/>
      <c r="K105" s="49"/>
      <c r="L105" s="55"/>
      <c r="M105" s="49"/>
      <c r="N105" s="50"/>
      <c r="O105" s="58"/>
      <c r="P105" s="49"/>
      <c r="Q105" s="49"/>
      <c r="R105" s="55"/>
      <c r="S105" s="57"/>
      <c r="T105" s="57"/>
      <c r="U105" s="55"/>
      <c r="V105" s="56"/>
      <c r="W105" s="57"/>
      <c r="X105" s="56"/>
      <c r="Y105" s="56"/>
      <c r="Z105" s="54"/>
      <c r="AA105" s="44"/>
      <c r="AB105" s="44"/>
    </row>
    <row r="106" spans="2:28">
      <c r="B106" s="46"/>
      <c r="C106" s="47"/>
      <c r="D106" s="48"/>
      <c r="E106" s="49"/>
      <c r="F106" s="48"/>
      <c r="G106" s="50"/>
      <c r="H106" s="50"/>
      <c r="I106" s="51"/>
      <c r="J106" s="49"/>
      <c r="K106" s="49"/>
      <c r="L106" s="55"/>
      <c r="M106" s="49"/>
      <c r="N106" s="50"/>
      <c r="O106" s="58"/>
      <c r="P106" s="49"/>
      <c r="Q106" s="49"/>
      <c r="R106" s="55"/>
      <c r="S106" s="57"/>
      <c r="T106" s="57"/>
      <c r="U106" s="55"/>
      <c r="V106" s="56"/>
      <c r="W106" s="57"/>
      <c r="X106" s="56"/>
      <c r="Y106" s="56"/>
      <c r="Z106" s="54"/>
      <c r="AA106" s="44"/>
      <c r="AB106" s="44"/>
    </row>
    <row r="107" spans="2:28">
      <c r="B107" s="46"/>
      <c r="C107" s="47"/>
      <c r="D107" s="48"/>
      <c r="E107" s="49"/>
      <c r="F107" s="48"/>
      <c r="G107" s="50"/>
      <c r="H107" s="50"/>
      <c r="I107" s="51"/>
      <c r="J107" s="49"/>
      <c r="K107" s="49"/>
      <c r="L107" s="55"/>
      <c r="M107" s="49"/>
      <c r="N107" s="50"/>
      <c r="O107" s="58"/>
      <c r="P107" s="49"/>
      <c r="Q107" s="49"/>
      <c r="R107" s="55"/>
      <c r="S107" s="57"/>
      <c r="T107" s="57"/>
      <c r="U107" s="55"/>
      <c r="V107" s="56"/>
      <c r="W107" s="57"/>
      <c r="X107" s="56"/>
      <c r="Y107" s="56"/>
      <c r="Z107" s="54"/>
      <c r="AA107" s="44"/>
      <c r="AB107" s="44"/>
    </row>
    <row r="108" spans="2:28">
      <c r="B108" s="46"/>
      <c r="C108" s="47"/>
      <c r="D108" s="47"/>
      <c r="E108" s="49"/>
      <c r="F108" s="48"/>
      <c r="G108" s="49"/>
      <c r="H108" s="50"/>
      <c r="I108" s="51"/>
      <c r="J108" s="49"/>
      <c r="K108" s="49"/>
      <c r="L108" s="55"/>
      <c r="M108" s="49"/>
      <c r="N108" s="50"/>
      <c r="O108" s="58"/>
      <c r="P108" s="49"/>
      <c r="Q108" s="49"/>
      <c r="R108" s="55"/>
      <c r="S108" s="57"/>
      <c r="T108" s="57"/>
      <c r="U108" s="55"/>
      <c r="V108" s="56"/>
      <c r="W108" s="57"/>
      <c r="X108" s="56"/>
      <c r="Y108" s="56"/>
      <c r="Z108" s="54"/>
      <c r="AA108" s="44"/>
      <c r="AB108" s="44"/>
    </row>
    <row r="109" spans="2:28">
      <c r="B109" s="46"/>
      <c r="C109" s="49"/>
      <c r="D109" s="48"/>
      <c r="E109" s="49"/>
      <c r="F109" s="48"/>
      <c r="G109" s="50"/>
      <c r="H109" s="50"/>
      <c r="I109" s="51"/>
      <c r="J109" s="51"/>
      <c r="K109" s="50"/>
      <c r="L109" s="49"/>
      <c r="M109" s="49"/>
      <c r="N109" s="49"/>
      <c r="O109" s="59"/>
      <c r="P109" s="49"/>
      <c r="Q109" s="49"/>
      <c r="R109" s="49"/>
      <c r="S109" s="49"/>
      <c r="T109" s="49"/>
      <c r="U109" s="49"/>
      <c r="V109" s="49"/>
      <c r="W109" s="51"/>
      <c r="X109" s="51"/>
      <c r="Y109" s="49"/>
      <c r="Z109" s="54"/>
      <c r="AA109" s="44"/>
      <c r="AB109" s="44"/>
    </row>
    <row r="110" spans="2:28">
      <c r="B110" s="46"/>
      <c r="C110" s="49"/>
      <c r="D110" s="48"/>
      <c r="E110" s="49"/>
      <c r="F110" s="48"/>
      <c r="G110" s="50"/>
      <c r="H110" s="50"/>
      <c r="I110" s="51"/>
      <c r="J110" s="51"/>
      <c r="K110" s="50"/>
      <c r="L110" s="55"/>
      <c r="M110" s="49"/>
      <c r="N110" s="50"/>
      <c r="O110" s="58"/>
      <c r="P110" s="49"/>
      <c r="Q110" s="49"/>
      <c r="R110" s="55"/>
      <c r="S110" s="57"/>
      <c r="T110" s="57"/>
      <c r="U110" s="55"/>
      <c r="V110" s="56"/>
      <c r="W110" s="57"/>
      <c r="X110" s="56"/>
      <c r="Y110" s="56"/>
      <c r="Z110" s="54"/>
      <c r="AA110" s="44"/>
      <c r="AB110" s="44"/>
    </row>
    <row r="111" spans="2:28">
      <c r="B111" s="46"/>
      <c r="C111" s="49"/>
      <c r="D111" s="48"/>
      <c r="E111" s="49"/>
      <c r="F111" s="48"/>
      <c r="G111" s="50"/>
      <c r="H111" s="50"/>
      <c r="I111" s="51"/>
      <c r="J111" s="49"/>
      <c r="K111" s="50"/>
      <c r="L111" s="55"/>
      <c r="M111" s="49"/>
      <c r="N111" s="50"/>
      <c r="O111" s="58"/>
      <c r="P111" s="49"/>
      <c r="Q111" s="49"/>
      <c r="R111" s="55"/>
      <c r="S111" s="57"/>
      <c r="T111" s="57"/>
      <c r="U111" s="55"/>
      <c r="V111" s="56"/>
      <c r="W111" s="57"/>
      <c r="X111" s="56"/>
      <c r="Y111" s="56"/>
      <c r="Z111" s="54"/>
      <c r="AA111" s="44"/>
      <c r="AB111" s="44"/>
    </row>
    <row r="112" spans="2:28">
      <c r="B112" s="46"/>
      <c r="C112" s="49"/>
      <c r="D112" s="48"/>
      <c r="E112" s="49"/>
      <c r="F112" s="48"/>
      <c r="G112" s="50"/>
      <c r="H112" s="50"/>
      <c r="I112" s="51"/>
      <c r="J112" s="49"/>
      <c r="K112" s="50"/>
      <c r="L112" s="55"/>
      <c r="M112" s="49"/>
      <c r="N112" s="50"/>
      <c r="O112" s="58"/>
      <c r="P112" s="49"/>
      <c r="Q112" s="49"/>
      <c r="R112" s="55"/>
      <c r="S112" s="57"/>
      <c r="T112" s="57"/>
      <c r="U112" s="55"/>
      <c r="V112" s="56"/>
      <c r="W112" s="57"/>
      <c r="X112" s="56"/>
      <c r="Y112" s="56"/>
      <c r="Z112" s="54"/>
      <c r="AA112" s="44"/>
      <c r="AB112" s="44"/>
    </row>
    <row r="113" spans="2:28">
      <c r="B113" s="46"/>
      <c r="C113" s="49"/>
      <c r="D113" s="48"/>
      <c r="E113" s="49"/>
      <c r="F113" s="48"/>
      <c r="G113" s="50"/>
      <c r="H113" s="50"/>
      <c r="I113" s="51"/>
      <c r="J113" s="49"/>
      <c r="K113" s="50"/>
      <c r="L113" s="55"/>
      <c r="M113" s="49"/>
      <c r="N113" s="50"/>
      <c r="O113" s="58"/>
      <c r="P113" s="49"/>
      <c r="Q113" s="49"/>
      <c r="R113" s="55"/>
      <c r="S113" s="57"/>
      <c r="T113" s="57"/>
      <c r="U113" s="55"/>
      <c r="V113" s="56"/>
      <c r="W113" s="57"/>
      <c r="X113" s="56"/>
      <c r="Y113" s="56"/>
      <c r="Z113" s="54"/>
      <c r="AA113" s="44"/>
      <c r="AB113" s="44"/>
    </row>
    <row r="114" spans="2:28">
      <c r="B114" s="46"/>
      <c r="C114" s="49"/>
      <c r="D114" s="48"/>
      <c r="E114" s="49"/>
      <c r="F114" s="48"/>
      <c r="G114" s="50"/>
      <c r="H114" s="50"/>
      <c r="I114" s="51"/>
      <c r="J114" s="49"/>
      <c r="K114" s="50"/>
      <c r="L114" s="55"/>
      <c r="M114" s="49"/>
      <c r="N114" s="50"/>
      <c r="O114" s="58"/>
      <c r="P114" s="49"/>
      <c r="Q114" s="49"/>
      <c r="R114" s="55"/>
      <c r="S114" s="57"/>
      <c r="T114" s="57"/>
      <c r="U114" s="55"/>
      <c r="V114" s="56"/>
      <c r="W114" s="57"/>
      <c r="X114" s="56"/>
      <c r="Y114" s="56"/>
      <c r="Z114" s="54"/>
      <c r="AA114" s="44"/>
      <c r="AB114" s="44"/>
    </row>
    <row r="115" spans="2:28">
      <c r="B115" s="46"/>
      <c r="C115" s="49"/>
      <c r="D115" s="48"/>
      <c r="E115" s="49"/>
      <c r="F115" s="48"/>
      <c r="G115" s="50"/>
      <c r="H115" s="50"/>
      <c r="I115" s="51"/>
      <c r="J115" s="49"/>
      <c r="K115" s="50"/>
      <c r="L115" s="55"/>
      <c r="M115" s="49"/>
      <c r="N115" s="50"/>
      <c r="O115" s="58"/>
      <c r="P115" s="49"/>
      <c r="Q115" s="49"/>
      <c r="R115" s="55"/>
      <c r="S115" s="57"/>
      <c r="T115" s="57"/>
      <c r="U115" s="55"/>
      <c r="V115" s="56"/>
      <c r="W115" s="57"/>
      <c r="X115" s="56"/>
      <c r="Y115" s="56"/>
      <c r="Z115" s="54"/>
      <c r="AA115" s="44"/>
      <c r="AB115" s="44"/>
    </row>
    <row r="116" spans="2:28">
      <c r="B116" s="46"/>
      <c r="C116" s="49"/>
      <c r="D116" s="48"/>
      <c r="E116" s="49"/>
      <c r="F116" s="48"/>
      <c r="G116" s="50"/>
      <c r="H116" s="50"/>
      <c r="I116" s="51"/>
      <c r="J116" s="49"/>
      <c r="K116" s="50"/>
      <c r="L116" s="55"/>
      <c r="M116" s="49"/>
      <c r="N116" s="50"/>
      <c r="O116" s="58"/>
      <c r="P116" s="49"/>
      <c r="Q116" s="49"/>
      <c r="R116" s="55"/>
      <c r="S116" s="57"/>
      <c r="T116" s="57"/>
      <c r="U116" s="55"/>
      <c r="V116" s="56"/>
      <c r="W116" s="57"/>
      <c r="X116" s="56"/>
      <c r="Y116" s="56"/>
      <c r="Z116" s="54"/>
      <c r="AA116" s="44"/>
      <c r="AB116" s="44"/>
    </row>
    <row r="117" spans="2:28">
      <c r="B117" s="46"/>
      <c r="C117" s="49"/>
      <c r="D117" s="48"/>
      <c r="E117" s="49"/>
      <c r="F117" s="48"/>
      <c r="G117" s="50"/>
      <c r="H117" s="50"/>
      <c r="I117" s="51"/>
      <c r="J117" s="51"/>
      <c r="K117" s="50"/>
      <c r="L117" s="55"/>
      <c r="M117" s="49"/>
      <c r="N117" s="50"/>
      <c r="O117" s="58"/>
      <c r="P117" s="49"/>
      <c r="Q117" s="49"/>
      <c r="R117" s="55"/>
      <c r="S117" s="57"/>
      <c r="T117" s="57"/>
      <c r="U117" s="55"/>
      <c r="V117" s="56"/>
      <c r="W117" s="57"/>
      <c r="X117" s="56"/>
      <c r="Y117" s="56"/>
      <c r="Z117" s="54"/>
      <c r="AA117" s="44"/>
      <c r="AB117" s="44"/>
    </row>
    <row r="118" spans="2:28">
      <c r="B118" s="46"/>
      <c r="C118" s="49"/>
      <c r="D118" s="48"/>
      <c r="E118" s="49"/>
      <c r="F118" s="48"/>
      <c r="G118" s="50"/>
      <c r="H118" s="50"/>
      <c r="I118" s="51"/>
      <c r="J118" s="51"/>
      <c r="K118" s="50"/>
      <c r="L118" s="55"/>
      <c r="M118" s="49"/>
      <c r="N118" s="50"/>
      <c r="O118" s="58"/>
      <c r="P118" s="49"/>
      <c r="Q118" s="49"/>
      <c r="R118" s="55"/>
      <c r="S118" s="57"/>
      <c r="T118" s="57"/>
      <c r="U118" s="55"/>
      <c r="V118" s="56"/>
      <c r="W118" s="57"/>
      <c r="X118" s="56"/>
      <c r="Y118" s="56"/>
      <c r="Z118" s="54"/>
      <c r="AA118" s="44"/>
      <c r="AB118" s="44"/>
    </row>
    <row r="119" spans="2:28">
      <c r="B119" s="46"/>
      <c r="C119" s="47"/>
      <c r="D119" s="48"/>
      <c r="E119" s="49"/>
      <c r="F119" s="48"/>
      <c r="G119" s="50"/>
      <c r="H119" s="50"/>
      <c r="I119" s="51"/>
      <c r="J119" s="49"/>
      <c r="K119" s="50"/>
      <c r="L119" s="55"/>
      <c r="M119" s="49"/>
      <c r="N119" s="50"/>
      <c r="O119" s="58"/>
      <c r="P119" s="49"/>
      <c r="Q119" s="49"/>
      <c r="R119" s="55"/>
      <c r="S119" s="57"/>
      <c r="T119" s="57"/>
      <c r="U119" s="55"/>
      <c r="V119" s="56"/>
      <c r="W119" s="57"/>
      <c r="X119" s="56"/>
      <c r="Y119" s="56"/>
      <c r="Z119" s="54"/>
      <c r="AA119" s="44"/>
      <c r="AB119" s="44"/>
    </row>
    <row r="120" spans="2:28">
      <c r="B120" s="46"/>
      <c r="C120" s="47"/>
      <c r="D120" s="48"/>
      <c r="E120" s="49"/>
      <c r="F120" s="48"/>
      <c r="G120" s="50"/>
      <c r="H120" s="50"/>
      <c r="I120" s="51"/>
      <c r="J120" s="49"/>
      <c r="K120" s="50"/>
      <c r="L120" s="55"/>
      <c r="M120" s="49"/>
      <c r="N120" s="50"/>
      <c r="O120" s="58"/>
      <c r="P120" s="49"/>
      <c r="Q120" s="49"/>
      <c r="R120" s="55"/>
      <c r="S120" s="57"/>
      <c r="T120" s="57"/>
      <c r="U120" s="55"/>
      <c r="V120" s="56"/>
      <c r="W120" s="57"/>
      <c r="X120" s="56"/>
      <c r="Y120" s="56"/>
      <c r="Z120" s="54"/>
      <c r="AA120" s="44"/>
      <c r="AB120" s="44"/>
    </row>
    <row r="121" spans="2:28">
      <c r="B121" s="46"/>
      <c r="C121" s="47"/>
      <c r="D121" s="48"/>
      <c r="E121" s="49"/>
      <c r="F121" s="48"/>
      <c r="G121" s="50"/>
      <c r="H121" s="50"/>
      <c r="I121" s="51"/>
      <c r="J121" s="49"/>
      <c r="K121" s="50"/>
      <c r="L121" s="55"/>
      <c r="M121" s="49"/>
      <c r="N121" s="50"/>
      <c r="O121" s="58"/>
      <c r="P121" s="49"/>
      <c r="Q121" s="49"/>
      <c r="R121" s="55"/>
      <c r="S121" s="57"/>
      <c r="T121" s="57"/>
      <c r="U121" s="55"/>
      <c r="V121" s="56"/>
      <c r="W121" s="57"/>
      <c r="X121" s="56"/>
      <c r="Y121" s="56"/>
      <c r="Z121" s="54"/>
      <c r="AA121" s="44"/>
      <c r="AB121" s="44"/>
    </row>
    <row r="122" spans="2:28">
      <c r="B122" s="46"/>
      <c r="C122" s="47"/>
      <c r="D122" s="48"/>
      <c r="E122" s="49"/>
      <c r="F122" s="48"/>
      <c r="G122" s="50"/>
      <c r="H122" s="50"/>
      <c r="I122" s="51"/>
      <c r="J122" s="49"/>
      <c r="K122" s="50"/>
      <c r="L122" s="55"/>
      <c r="M122" s="49"/>
      <c r="N122" s="50"/>
      <c r="O122" s="58"/>
      <c r="P122" s="49"/>
      <c r="Q122" s="49"/>
      <c r="R122" s="55"/>
      <c r="S122" s="57"/>
      <c r="T122" s="57"/>
      <c r="U122" s="55"/>
      <c r="V122" s="56"/>
      <c r="W122" s="57"/>
      <c r="X122" s="56"/>
      <c r="Y122" s="56"/>
      <c r="Z122" s="54"/>
      <c r="AA122" s="44"/>
      <c r="AB122" s="44"/>
    </row>
    <row r="123" spans="2:28">
      <c r="B123" s="46"/>
      <c r="C123" s="47"/>
      <c r="D123" s="48"/>
      <c r="E123" s="49"/>
      <c r="F123" s="48"/>
      <c r="G123" s="50"/>
      <c r="H123" s="50"/>
      <c r="I123" s="51"/>
      <c r="J123" s="49"/>
      <c r="K123" s="50"/>
      <c r="L123" s="55"/>
      <c r="M123" s="49"/>
      <c r="N123" s="50"/>
      <c r="O123" s="58"/>
      <c r="P123" s="49"/>
      <c r="Q123" s="49"/>
      <c r="R123" s="55"/>
      <c r="S123" s="57"/>
      <c r="T123" s="57"/>
      <c r="U123" s="55"/>
      <c r="V123" s="56"/>
      <c r="W123" s="57"/>
      <c r="X123" s="56"/>
      <c r="Y123" s="56"/>
      <c r="Z123" s="54"/>
      <c r="AA123" s="44"/>
      <c r="AB123" s="44"/>
    </row>
    <row r="124" spans="2:28">
      <c r="B124" s="46"/>
      <c r="C124" s="47"/>
      <c r="D124" s="48"/>
      <c r="E124" s="49"/>
      <c r="F124" s="48"/>
      <c r="G124" s="50"/>
      <c r="H124" s="50"/>
      <c r="I124" s="51"/>
      <c r="J124" s="49"/>
      <c r="K124" s="50"/>
      <c r="L124" s="55"/>
      <c r="M124" s="49"/>
      <c r="N124" s="50"/>
      <c r="O124" s="58"/>
      <c r="P124" s="49"/>
      <c r="Q124" s="49"/>
      <c r="R124" s="55"/>
      <c r="S124" s="57"/>
      <c r="T124" s="57"/>
      <c r="U124" s="55"/>
      <c r="V124" s="56"/>
      <c r="W124" s="57"/>
      <c r="X124" s="56"/>
      <c r="Y124" s="56"/>
      <c r="Z124" s="54"/>
      <c r="AA124" s="44"/>
      <c r="AB124" s="44"/>
    </row>
    <row r="125" spans="2:28">
      <c r="B125" s="46"/>
      <c r="C125" s="47"/>
      <c r="D125" s="48"/>
      <c r="E125" s="49"/>
      <c r="F125" s="48"/>
      <c r="G125" s="50"/>
      <c r="H125" s="50"/>
      <c r="I125" s="51"/>
      <c r="J125" s="49"/>
      <c r="K125" s="50"/>
      <c r="L125" s="55"/>
      <c r="M125" s="49"/>
      <c r="N125" s="50"/>
      <c r="O125" s="58"/>
      <c r="P125" s="49"/>
      <c r="Q125" s="49"/>
      <c r="R125" s="55"/>
      <c r="S125" s="57"/>
      <c r="T125" s="57"/>
      <c r="U125" s="55"/>
      <c r="V125" s="56"/>
      <c r="W125" s="57"/>
      <c r="X125" s="56"/>
      <c r="Y125" s="56"/>
      <c r="Z125" s="54"/>
      <c r="AA125" s="44"/>
      <c r="AB125" s="44"/>
    </row>
    <row r="126" spans="2:28">
      <c r="B126" s="46"/>
      <c r="C126" s="47"/>
      <c r="D126" s="48"/>
      <c r="E126" s="49"/>
      <c r="F126" s="48"/>
      <c r="G126" s="50"/>
      <c r="H126" s="50"/>
      <c r="I126" s="51"/>
      <c r="J126" s="49"/>
      <c r="K126" s="50"/>
      <c r="L126" s="55"/>
      <c r="M126" s="49"/>
      <c r="N126" s="50"/>
      <c r="O126" s="58"/>
      <c r="P126" s="49"/>
      <c r="Q126" s="49"/>
      <c r="R126" s="55"/>
      <c r="S126" s="57"/>
      <c r="T126" s="57"/>
      <c r="U126" s="55"/>
      <c r="V126" s="56"/>
      <c r="W126" s="57"/>
      <c r="X126" s="56"/>
      <c r="Y126" s="56"/>
      <c r="Z126" s="54"/>
      <c r="AA126" s="44"/>
      <c r="AB126" s="44"/>
    </row>
    <row r="127" spans="2:28">
      <c r="B127" s="46"/>
      <c r="C127" s="47"/>
      <c r="D127" s="48"/>
      <c r="E127" s="49"/>
      <c r="F127" s="48"/>
      <c r="G127" s="50"/>
      <c r="H127" s="50"/>
      <c r="I127" s="51"/>
      <c r="J127" s="49"/>
      <c r="K127" s="50"/>
      <c r="L127" s="55"/>
      <c r="M127" s="49"/>
      <c r="N127" s="50"/>
      <c r="O127" s="58"/>
      <c r="P127" s="49"/>
      <c r="Q127" s="49"/>
      <c r="R127" s="55"/>
      <c r="S127" s="57"/>
      <c r="T127" s="57"/>
      <c r="U127" s="55"/>
      <c r="V127" s="56"/>
      <c r="W127" s="57"/>
      <c r="X127" s="56"/>
      <c r="Y127" s="56"/>
      <c r="Z127" s="54"/>
      <c r="AA127" s="44"/>
      <c r="AB127" s="44"/>
    </row>
    <row r="128" spans="2:28">
      <c r="B128" s="46"/>
      <c r="C128" s="47"/>
      <c r="D128" s="48"/>
      <c r="E128" s="49"/>
      <c r="F128" s="48"/>
      <c r="G128" s="50"/>
      <c r="H128" s="50"/>
      <c r="I128" s="51"/>
      <c r="J128" s="49"/>
      <c r="K128" s="50"/>
      <c r="L128" s="55"/>
      <c r="M128" s="49"/>
      <c r="N128" s="50"/>
      <c r="O128" s="58"/>
      <c r="P128" s="49"/>
      <c r="Q128" s="49"/>
      <c r="R128" s="55"/>
      <c r="S128" s="57"/>
      <c r="T128" s="57"/>
      <c r="U128" s="55"/>
      <c r="V128" s="56"/>
      <c r="W128" s="57"/>
      <c r="X128" s="56"/>
      <c r="Y128" s="56"/>
      <c r="Z128" s="54"/>
      <c r="AA128" s="44"/>
      <c r="AB128" s="44"/>
    </row>
    <row r="129" spans="2:28">
      <c r="B129" s="46"/>
      <c r="C129" s="47"/>
      <c r="D129" s="48"/>
      <c r="E129" s="49"/>
      <c r="F129" s="48"/>
      <c r="G129" s="50"/>
      <c r="H129" s="50"/>
      <c r="I129" s="51"/>
      <c r="J129" s="49"/>
      <c r="K129" s="50"/>
      <c r="L129" s="55"/>
      <c r="M129" s="49"/>
      <c r="N129" s="50"/>
      <c r="O129" s="58"/>
      <c r="P129" s="49"/>
      <c r="Q129" s="49"/>
      <c r="R129" s="55"/>
      <c r="S129" s="57"/>
      <c r="T129" s="57"/>
      <c r="U129" s="55"/>
      <c r="V129" s="56"/>
      <c r="W129" s="57"/>
      <c r="X129" s="56"/>
      <c r="Y129" s="56"/>
      <c r="Z129" s="54"/>
      <c r="AA129" s="44"/>
      <c r="AB129" s="44"/>
    </row>
    <row r="130" spans="2:28">
      <c r="B130" s="46"/>
      <c r="C130" s="47"/>
      <c r="D130" s="48"/>
      <c r="E130" s="49"/>
      <c r="F130" s="48"/>
      <c r="G130" s="50"/>
      <c r="H130" s="50"/>
      <c r="I130" s="51"/>
      <c r="J130" s="49"/>
      <c r="K130" s="50"/>
      <c r="L130" s="55"/>
      <c r="M130" s="49"/>
      <c r="N130" s="50"/>
      <c r="O130" s="58"/>
      <c r="P130" s="49"/>
      <c r="Q130" s="49"/>
      <c r="R130" s="55"/>
      <c r="S130" s="57"/>
      <c r="T130" s="57"/>
      <c r="U130" s="55"/>
      <c r="V130" s="56"/>
      <c r="W130" s="57"/>
      <c r="X130" s="56"/>
      <c r="Y130" s="56"/>
      <c r="Z130" s="54"/>
      <c r="AA130" s="44"/>
      <c r="AB130" s="44"/>
    </row>
    <row r="131" spans="2:28">
      <c r="B131" s="46"/>
      <c r="C131" s="47"/>
      <c r="D131" s="48"/>
      <c r="E131" s="49"/>
      <c r="F131" s="48"/>
      <c r="G131" s="50"/>
      <c r="H131" s="50"/>
      <c r="I131" s="51"/>
      <c r="J131" s="49"/>
      <c r="K131" s="50"/>
      <c r="L131" s="55"/>
      <c r="M131" s="49"/>
      <c r="N131" s="50"/>
      <c r="O131" s="58"/>
      <c r="P131" s="49"/>
      <c r="Q131" s="49"/>
      <c r="R131" s="55"/>
      <c r="S131" s="57"/>
      <c r="T131" s="57"/>
      <c r="U131" s="55"/>
      <c r="V131" s="56"/>
      <c r="W131" s="57"/>
      <c r="X131" s="56"/>
      <c r="Y131" s="56"/>
      <c r="Z131" s="54"/>
      <c r="AA131" s="44"/>
      <c r="AB131" s="44"/>
    </row>
    <row r="132" spans="2:28">
      <c r="B132" s="46"/>
      <c r="C132" s="47"/>
      <c r="D132" s="48"/>
      <c r="E132" s="49"/>
      <c r="F132" s="48"/>
      <c r="G132" s="50"/>
      <c r="H132" s="50"/>
      <c r="I132" s="51"/>
      <c r="J132" s="49"/>
      <c r="K132" s="50"/>
      <c r="L132" s="55"/>
      <c r="M132" s="49"/>
      <c r="N132" s="50"/>
      <c r="O132" s="58"/>
      <c r="P132" s="49"/>
      <c r="Q132" s="49"/>
      <c r="R132" s="55"/>
      <c r="S132" s="57"/>
      <c r="T132" s="57"/>
      <c r="U132" s="55"/>
      <c r="V132" s="56"/>
      <c r="W132" s="57"/>
      <c r="X132" s="56"/>
      <c r="Y132" s="56"/>
      <c r="Z132" s="54"/>
      <c r="AA132" s="44"/>
      <c r="AB132" s="44"/>
    </row>
    <row r="133" spans="2:28">
      <c r="B133" s="46"/>
      <c r="C133" s="47"/>
      <c r="D133" s="48"/>
      <c r="E133" s="49"/>
      <c r="F133" s="48"/>
      <c r="G133" s="50"/>
      <c r="H133" s="50"/>
      <c r="I133" s="51"/>
      <c r="J133" s="49"/>
      <c r="K133" s="50"/>
      <c r="L133" s="55"/>
      <c r="M133" s="49"/>
      <c r="N133" s="50"/>
      <c r="O133" s="58"/>
      <c r="P133" s="49"/>
      <c r="Q133" s="49"/>
      <c r="R133" s="55"/>
      <c r="S133" s="57"/>
      <c r="T133" s="57"/>
      <c r="U133" s="55"/>
      <c r="V133" s="56"/>
      <c r="W133" s="57"/>
      <c r="X133" s="56"/>
      <c r="Y133" s="56"/>
      <c r="Z133" s="54"/>
      <c r="AA133" s="44"/>
      <c r="AB133" s="44"/>
    </row>
    <row r="134" spans="2:28">
      <c r="B134" s="46"/>
      <c r="C134" s="47"/>
      <c r="D134" s="48"/>
      <c r="E134" s="49"/>
      <c r="F134" s="48"/>
      <c r="G134" s="50"/>
      <c r="H134" s="50"/>
      <c r="I134" s="51"/>
      <c r="J134" s="49"/>
      <c r="K134" s="50"/>
      <c r="L134" s="55"/>
      <c r="M134" s="49"/>
      <c r="N134" s="50"/>
      <c r="O134" s="58"/>
      <c r="P134" s="49"/>
      <c r="Q134" s="49"/>
      <c r="R134" s="55"/>
      <c r="S134" s="57"/>
      <c r="T134" s="57"/>
      <c r="U134" s="55"/>
      <c r="V134" s="56"/>
      <c r="W134" s="57"/>
      <c r="X134" s="56"/>
      <c r="Y134" s="56"/>
      <c r="Z134" s="54"/>
      <c r="AA134" s="44"/>
      <c r="AB134" s="44"/>
    </row>
    <row r="135" spans="2:28">
      <c r="B135" s="46"/>
      <c r="C135" s="49"/>
      <c r="D135" s="48"/>
      <c r="E135" s="49"/>
      <c r="F135" s="48"/>
      <c r="G135" s="50"/>
      <c r="H135" s="50"/>
      <c r="I135" s="51"/>
      <c r="J135" s="49"/>
      <c r="K135" s="50"/>
      <c r="L135" s="55"/>
      <c r="M135" s="49"/>
      <c r="N135" s="50"/>
      <c r="O135" s="58"/>
      <c r="P135" s="49"/>
      <c r="Q135" s="49"/>
      <c r="R135" s="55"/>
      <c r="S135" s="57"/>
      <c r="T135" s="57"/>
      <c r="U135" s="55"/>
      <c r="V135" s="56"/>
      <c r="W135" s="57"/>
      <c r="X135" s="56"/>
      <c r="Y135" s="56"/>
      <c r="Z135" s="54"/>
      <c r="AA135" s="44"/>
      <c r="AB135" s="44"/>
    </row>
    <row r="136" spans="2:28">
      <c r="B136" s="46"/>
      <c r="C136" s="49"/>
      <c r="D136" s="48"/>
      <c r="E136" s="49"/>
      <c r="F136" s="48"/>
      <c r="G136" s="50"/>
      <c r="H136" s="50"/>
      <c r="I136" s="51"/>
      <c r="J136" s="49"/>
      <c r="K136" s="50"/>
      <c r="L136" s="55"/>
      <c r="M136" s="49"/>
      <c r="N136" s="50"/>
      <c r="O136" s="58"/>
      <c r="P136" s="49"/>
      <c r="Q136" s="49"/>
      <c r="R136" s="55"/>
      <c r="S136" s="57"/>
      <c r="T136" s="57"/>
      <c r="U136" s="55"/>
      <c r="V136" s="56"/>
      <c r="W136" s="57"/>
      <c r="X136" s="56"/>
      <c r="Y136" s="56"/>
      <c r="Z136" s="54"/>
      <c r="AA136" s="44"/>
      <c r="AB136" s="44"/>
    </row>
    <row r="137" spans="2:28">
      <c r="B137" s="46"/>
      <c r="C137" s="49"/>
      <c r="D137" s="48"/>
      <c r="E137" s="49"/>
      <c r="F137" s="48"/>
      <c r="G137" s="50"/>
      <c r="H137" s="50"/>
      <c r="I137" s="51"/>
      <c r="J137" s="49"/>
      <c r="K137" s="50"/>
      <c r="L137" s="55"/>
      <c r="M137" s="49"/>
      <c r="N137" s="50"/>
      <c r="O137" s="58"/>
      <c r="P137" s="49"/>
      <c r="Q137" s="49"/>
      <c r="R137" s="55"/>
      <c r="S137" s="57"/>
      <c r="T137" s="57"/>
      <c r="U137" s="55"/>
      <c r="V137" s="56"/>
      <c r="W137" s="57"/>
      <c r="X137" s="56"/>
      <c r="Y137" s="56"/>
      <c r="Z137" s="54"/>
      <c r="AA137" s="44"/>
      <c r="AB137" s="44"/>
    </row>
    <row r="138" spans="2:28">
      <c r="B138" s="46"/>
      <c r="C138" s="49"/>
      <c r="D138" s="48"/>
      <c r="E138" s="49"/>
      <c r="F138" s="48"/>
      <c r="G138" s="50"/>
      <c r="H138" s="50"/>
      <c r="I138" s="51"/>
      <c r="J138" s="49"/>
      <c r="K138" s="50"/>
      <c r="L138" s="55"/>
      <c r="M138" s="49"/>
      <c r="N138" s="50"/>
      <c r="O138" s="58"/>
      <c r="P138" s="49"/>
      <c r="Q138" s="49"/>
      <c r="R138" s="55"/>
      <c r="S138" s="57"/>
      <c r="T138" s="57"/>
      <c r="U138" s="55"/>
      <c r="V138" s="56"/>
      <c r="W138" s="57"/>
      <c r="X138" s="56"/>
      <c r="Y138" s="56"/>
      <c r="Z138" s="54"/>
      <c r="AA138" s="44"/>
      <c r="AB138" s="9"/>
    </row>
    <row r="139" spans="2:28">
      <c r="B139" s="46"/>
      <c r="C139" s="49"/>
      <c r="D139" s="48"/>
      <c r="E139" s="49"/>
      <c r="F139" s="48"/>
      <c r="G139" s="50"/>
      <c r="H139" s="50"/>
      <c r="I139" s="51"/>
      <c r="J139" s="49"/>
      <c r="K139" s="50"/>
      <c r="L139" s="55"/>
      <c r="M139" s="49"/>
      <c r="N139" s="50"/>
      <c r="O139" s="58"/>
      <c r="P139" s="49"/>
      <c r="Q139" s="49"/>
      <c r="R139" s="55"/>
      <c r="S139" s="57"/>
      <c r="T139" s="57"/>
      <c r="U139" s="55"/>
      <c r="V139" s="56"/>
      <c r="W139" s="57"/>
      <c r="X139" s="56"/>
      <c r="Y139" s="56"/>
      <c r="Z139" s="54"/>
      <c r="AA139" s="44"/>
      <c r="AB139" s="9"/>
    </row>
    <row r="140" spans="2:28">
      <c r="B140" s="46"/>
      <c r="C140" s="49"/>
      <c r="D140" s="48"/>
      <c r="E140" s="49"/>
      <c r="F140" s="48"/>
      <c r="G140" s="50"/>
      <c r="H140" s="50"/>
      <c r="I140" s="51"/>
      <c r="J140" s="49"/>
      <c r="K140" s="50"/>
      <c r="L140" s="55"/>
      <c r="M140" s="49"/>
      <c r="N140" s="50"/>
      <c r="O140" s="58"/>
      <c r="P140" s="49"/>
      <c r="Q140" s="49"/>
      <c r="R140" s="55"/>
      <c r="S140" s="57"/>
      <c r="T140" s="57"/>
      <c r="U140" s="55"/>
      <c r="V140" s="56"/>
      <c r="W140" s="57"/>
      <c r="X140" s="56"/>
      <c r="Y140" s="56"/>
      <c r="Z140" s="54"/>
      <c r="AA140" s="44"/>
      <c r="AB140" s="9"/>
    </row>
    <row r="141" spans="2:28">
      <c r="B141" s="46"/>
      <c r="C141" s="49"/>
      <c r="D141" s="48"/>
      <c r="E141" s="49"/>
      <c r="F141" s="48"/>
      <c r="G141" s="50"/>
      <c r="H141" s="50"/>
      <c r="I141" s="51"/>
      <c r="J141" s="49"/>
      <c r="K141" s="50"/>
      <c r="L141" s="55"/>
      <c r="M141" s="49"/>
      <c r="N141" s="50"/>
      <c r="O141" s="58"/>
      <c r="P141" s="49"/>
      <c r="Q141" s="49"/>
      <c r="R141" s="55"/>
      <c r="S141" s="57"/>
      <c r="T141" s="57"/>
      <c r="U141" s="55"/>
      <c r="V141" s="56"/>
      <c r="W141" s="57"/>
      <c r="X141" s="56"/>
      <c r="Y141" s="56"/>
      <c r="Z141" s="54"/>
      <c r="AA141" s="44"/>
      <c r="AB141" s="9"/>
    </row>
    <row r="142" spans="2:28">
      <c r="B142" s="46"/>
      <c r="C142" s="49"/>
      <c r="D142" s="48"/>
      <c r="E142" s="49"/>
      <c r="F142" s="48"/>
      <c r="G142" s="50"/>
      <c r="H142" s="50"/>
      <c r="I142" s="51"/>
      <c r="J142" s="49"/>
      <c r="K142" s="50"/>
      <c r="L142" s="55"/>
      <c r="M142" s="49"/>
      <c r="N142" s="50"/>
      <c r="O142" s="58"/>
      <c r="P142" s="49"/>
      <c r="Q142" s="49"/>
      <c r="R142" s="55"/>
      <c r="S142" s="57"/>
      <c r="T142" s="57"/>
      <c r="U142" s="55"/>
      <c r="V142" s="56"/>
      <c r="W142" s="57"/>
      <c r="X142" s="56"/>
      <c r="Y142" s="56"/>
      <c r="Z142" s="54"/>
      <c r="AA142" s="44"/>
      <c r="AB142" s="9"/>
    </row>
    <row r="143" spans="2:28">
      <c r="B143" s="46"/>
      <c r="C143" s="49"/>
      <c r="D143" s="48"/>
      <c r="E143" s="49"/>
      <c r="F143" s="48"/>
      <c r="G143" s="50"/>
      <c r="H143" s="50"/>
      <c r="I143" s="51"/>
      <c r="J143" s="49"/>
      <c r="K143" s="50"/>
      <c r="L143" s="55"/>
      <c r="M143" s="49"/>
      <c r="N143" s="50"/>
      <c r="O143" s="58"/>
      <c r="P143" s="49"/>
      <c r="Q143" s="49"/>
      <c r="R143" s="55"/>
      <c r="S143" s="57"/>
      <c r="T143" s="57"/>
      <c r="U143" s="55"/>
      <c r="V143" s="56"/>
      <c r="W143" s="57"/>
      <c r="X143" s="56"/>
      <c r="Y143" s="56"/>
      <c r="Z143" s="54"/>
      <c r="AA143" s="44"/>
      <c r="AB143" s="9"/>
    </row>
    <row r="144" spans="2:28">
      <c r="B144" s="46"/>
      <c r="C144" s="49"/>
      <c r="D144" s="48"/>
      <c r="E144" s="49"/>
      <c r="F144" s="48"/>
      <c r="G144" s="50"/>
      <c r="H144" s="50"/>
      <c r="I144" s="51"/>
      <c r="J144" s="49"/>
      <c r="K144" s="50"/>
      <c r="L144" s="55"/>
      <c r="M144" s="49"/>
      <c r="N144" s="50"/>
      <c r="O144" s="58"/>
      <c r="P144" s="49"/>
      <c r="Q144" s="49"/>
      <c r="R144" s="55"/>
      <c r="S144" s="57"/>
      <c r="T144" s="57"/>
      <c r="U144" s="55"/>
      <c r="V144" s="56"/>
      <c r="W144" s="57"/>
      <c r="X144" s="56"/>
      <c r="Y144" s="56"/>
      <c r="Z144" s="54"/>
      <c r="AA144" s="44"/>
      <c r="AB144" s="44"/>
    </row>
    <row r="145" spans="2:28">
      <c r="B145" s="46"/>
      <c r="C145" s="49"/>
      <c r="D145" s="48"/>
      <c r="E145" s="49"/>
      <c r="F145" s="48"/>
      <c r="G145" s="50"/>
      <c r="H145" s="50"/>
      <c r="I145" s="51"/>
      <c r="J145" s="49"/>
      <c r="K145" s="50"/>
      <c r="L145" s="55"/>
      <c r="M145" s="49"/>
      <c r="N145" s="50"/>
      <c r="O145" s="58"/>
      <c r="P145" s="49"/>
      <c r="Q145" s="49"/>
      <c r="R145" s="55"/>
      <c r="S145" s="57"/>
      <c r="T145" s="57"/>
      <c r="U145" s="55"/>
      <c r="V145" s="56"/>
      <c r="W145" s="57"/>
      <c r="X145" s="56"/>
      <c r="Y145" s="56"/>
      <c r="Z145" s="54"/>
      <c r="AA145" s="44"/>
      <c r="AB145" s="44"/>
    </row>
    <row r="146" spans="2:28">
      <c r="B146" s="46"/>
      <c r="C146" s="49"/>
      <c r="D146" s="48"/>
      <c r="E146" s="49"/>
      <c r="F146" s="48"/>
      <c r="G146" s="50"/>
      <c r="H146" s="50"/>
      <c r="I146" s="51"/>
      <c r="J146" s="49"/>
      <c r="K146" s="50"/>
      <c r="L146" s="55"/>
      <c r="M146" s="49"/>
      <c r="N146" s="50"/>
      <c r="O146" s="58"/>
      <c r="P146" s="49"/>
      <c r="Q146" s="49"/>
      <c r="R146" s="55"/>
      <c r="S146" s="57"/>
      <c r="T146" s="57"/>
      <c r="U146" s="55"/>
      <c r="V146" s="56"/>
      <c r="W146" s="57"/>
      <c r="X146" s="56"/>
      <c r="Y146" s="56"/>
      <c r="Z146" s="54"/>
      <c r="AA146" s="44"/>
      <c r="AB146" s="44"/>
    </row>
    <row r="147" spans="2:28">
      <c r="B147" s="46"/>
      <c r="C147" s="49"/>
      <c r="D147" s="48"/>
      <c r="E147" s="49"/>
      <c r="F147" s="48"/>
      <c r="G147" s="50"/>
      <c r="H147" s="50"/>
      <c r="I147" s="51"/>
      <c r="J147" s="49"/>
      <c r="K147" s="50"/>
      <c r="L147" s="55"/>
      <c r="M147" s="49"/>
      <c r="N147" s="50"/>
      <c r="O147" s="58"/>
      <c r="P147" s="49"/>
      <c r="Q147" s="49"/>
      <c r="R147" s="55"/>
      <c r="S147" s="57"/>
      <c r="T147" s="57"/>
      <c r="U147" s="55"/>
      <c r="V147" s="56"/>
      <c r="W147" s="57"/>
      <c r="X147" s="56"/>
      <c r="Y147" s="56"/>
      <c r="Z147" s="54"/>
      <c r="AA147" s="44"/>
      <c r="AB147" s="44"/>
    </row>
    <row r="148" spans="2:28">
      <c r="B148" s="46"/>
      <c r="C148" s="49"/>
      <c r="D148" s="48"/>
      <c r="E148" s="49"/>
      <c r="F148" s="48"/>
      <c r="G148" s="50"/>
      <c r="H148" s="50"/>
      <c r="I148" s="51"/>
      <c r="J148" s="49"/>
      <c r="K148" s="50"/>
      <c r="L148" s="55"/>
      <c r="M148" s="49"/>
      <c r="N148" s="50"/>
      <c r="O148" s="58"/>
      <c r="P148" s="49"/>
      <c r="Q148" s="49"/>
      <c r="R148" s="55"/>
      <c r="S148" s="57"/>
      <c r="T148" s="57"/>
      <c r="U148" s="55"/>
      <c r="V148" s="56"/>
      <c r="W148" s="57"/>
      <c r="X148" s="56"/>
      <c r="Y148" s="56"/>
      <c r="Z148" s="54"/>
      <c r="AA148" s="44"/>
      <c r="AB148" s="44"/>
    </row>
    <row r="149" spans="2:28">
      <c r="B149" s="46"/>
      <c r="C149" s="49"/>
      <c r="D149" s="48"/>
      <c r="E149" s="49"/>
      <c r="F149" s="48"/>
      <c r="G149" s="50"/>
      <c r="H149" s="50"/>
      <c r="I149" s="51"/>
      <c r="J149" s="49"/>
      <c r="K149" s="50"/>
      <c r="L149" s="55"/>
      <c r="M149" s="49"/>
      <c r="N149" s="50"/>
      <c r="O149" s="58"/>
      <c r="P149" s="49"/>
      <c r="Q149" s="49"/>
      <c r="R149" s="55"/>
      <c r="S149" s="57"/>
      <c r="T149" s="57"/>
      <c r="U149" s="55"/>
      <c r="V149" s="56"/>
      <c r="W149" s="57"/>
      <c r="X149" s="56"/>
      <c r="Y149" s="56"/>
      <c r="Z149" s="54"/>
      <c r="AA149" s="44"/>
      <c r="AB149" s="44"/>
    </row>
    <row r="150" spans="2:28">
      <c r="B150" s="46"/>
      <c r="C150" s="49"/>
      <c r="D150" s="48"/>
      <c r="E150" s="49"/>
      <c r="F150" s="48"/>
      <c r="G150" s="50"/>
      <c r="H150" s="50"/>
      <c r="I150" s="51"/>
      <c r="J150" s="49"/>
      <c r="K150" s="50"/>
      <c r="L150" s="55"/>
      <c r="M150" s="49"/>
      <c r="N150" s="50"/>
      <c r="O150" s="58"/>
      <c r="P150" s="49"/>
      <c r="Q150" s="49"/>
      <c r="R150" s="55"/>
      <c r="S150" s="57"/>
      <c r="T150" s="57"/>
      <c r="U150" s="55"/>
      <c r="V150" s="56"/>
      <c r="W150" s="57"/>
      <c r="X150" s="56"/>
      <c r="Y150" s="56"/>
      <c r="Z150" s="54"/>
      <c r="AA150" s="44"/>
      <c r="AB150" s="44"/>
    </row>
    <row r="151" spans="2:28">
      <c r="B151" s="46"/>
      <c r="C151" s="49"/>
      <c r="D151" s="48"/>
      <c r="E151" s="49"/>
      <c r="F151" s="48"/>
      <c r="G151" s="50"/>
      <c r="H151" s="50"/>
      <c r="I151" s="51"/>
      <c r="J151" s="51"/>
      <c r="K151" s="50"/>
      <c r="L151" s="55"/>
      <c r="M151" s="49"/>
      <c r="N151" s="50"/>
      <c r="O151" s="58"/>
      <c r="P151" s="49"/>
      <c r="Q151" s="49"/>
      <c r="R151" s="55"/>
      <c r="S151" s="57"/>
      <c r="T151" s="57"/>
      <c r="U151" s="55"/>
      <c r="V151" s="56"/>
      <c r="W151" s="57"/>
      <c r="X151" s="56"/>
      <c r="Y151" s="56"/>
      <c r="Z151" s="54"/>
      <c r="AA151" s="44"/>
      <c r="AB151" s="44"/>
    </row>
    <row r="152" spans="2:28">
      <c r="B152" s="46"/>
      <c r="C152" s="49"/>
      <c r="D152" s="60"/>
      <c r="E152" s="49"/>
      <c r="F152" s="48"/>
      <c r="G152" s="58"/>
      <c r="H152" s="50"/>
      <c r="I152" s="51"/>
      <c r="J152" s="49"/>
      <c r="K152" s="58"/>
      <c r="L152" s="55"/>
      <c r="M152" s="49"/>
      <c r="N152" s="50"/>
      <c r="O152" s="58"/>
      <c r="P152" s="49"/>
      <c r="Q152" s="49"/>
      <c r="R152" s="55"/>
      <c r="S152" s="57"/>
      <c r="T152" s="57"/>
      <c r="U152" s="55"/>
      <c r="V152" s="56"/>
      <c r="W152" s="57"/>
      <c r="X152" s="56"/>
      <c r="Y152" s="56"/>
      <c r="Z152" s="54"/>
      <c r="AA152" s="44"/>
      <c r="AB152" s="44"/>
    </row>
    <row r="153" spans="2:28">
      <c r="B153" s="46"/>
      <c r="C153" s="49"/>
      <c r="D153" s="60"/>
      <c r="E153" s="49"/>
      <c r="F153" s="48"/>
      <c r="G153" s="58"/>
      <c r="H153" s="50"/>
      <c r="I153" s="51"/>
      <c r="J153" s="49"/>
      <c r="K153" s="58"/>
      <c r="L153" s="55"/>
      <c r="M153" s="49"/>
      <c r="N153" s="50"/>
      <c r="O153" s="58"/>
      <c r="P153" s="49"/>
      <c r="Q153" s="49"/>
      <c r="R153" s="55"/>
      <c r="S153" s="57"/>
      <c r="T153" s="57"/>
      <c r="U153" s="55"/>
      <c r="V153" s="56"/>
      <c r="W153" s="57"/>
      <c r="X153" s="56"/>
      <c r="Y153" s="56"/>
      <c r="Z153" s="54"/>
      <c r="AA153" s="44"/>
      <c r="AB153" s="44"/>
    </row>
    <row r="154" spans="2:28">
      <c r="B154" s="46"/>
      <c r="C154" s="49"/>
      <c r="D154" s="60"/>
      <c r="E154" s="49"/>
      <c r="F154" s="48"/>
      <c r="G154" s="58"/>
      <c r="H154" s="50"/>
      <c r="I154" s="51"/>
      <c r="J154" s="49"/>
      <c r="K154" s="58"/>
      <c r="L154" s="55"/>
      <c r="M154" s="49"/>
      <c r="N154" s="50"/>
      <c r="O154" s="58"/>
      <c r="P154" s="49"/>
      <c r="Q154" s="49"/>
      <c r="R154" s="55"/>
      <c r="S154" s="57"/>
      <c r="T154" s="57"/>
      <c r="U154" s="55"/>
      <c r="V154" s="56"/>
      <c r="W154" s="57"/>
      <c r="X154" s="56"/>
      <c r="Y154" s="56"/>
      <c r="Z154" s="54"/>
      <c r="AA154" s="44"/>
      <c r="AB154" s="44"/>
    </row>
    <row r="155" spans="2:28">
      <c r="B155" s="46"/>
      <c r="C155" s="49"/>
      <c r="D155" s="48"/>
      <c r="E155" s="49"/>
      <c r="F155" s="48"/>
      <c r="G155" s="50"/>
      <c r="H155" s="50"/>
      <c r="I155" s="51"/>
      <c r="J155" s="49"/>
      <c r="K155" s="50"/>
      <c r="L155" s="55"/>
      <c r="M155" s="49"/>
      <c r="N155" s="50"/>
      <c r="O155" s="58"/>
      <c r="P155" s="49"/>
      <c r="Q155" s="49"/>
      <c r="R155" s="55"/>
      <c r="S155" s="57"/>
      <c r="T155" s="57"/>
      <c r="U155" s="55"/>
      <c r="V155" s="56"/>
      <c r="W155" s="57"/>
      <c r="X155" s="56"/>
      <c r="Y155" s="56"/>
      <c r="Z155" s="54"/>
      <c r="AA155" s="44"/>
      <c r="AB155" s="9"/>
    </row>
    <row r="156" spans="2:28">
      <c r="B156" s="46"/>
      <c r="C156" s="49"/>
      <c r="D156" s="48"/>
      <c r="E156" s="49"/>
      <c r="F156" s="48"/>
      <c r="G156" s="50"/>
      <c r="H156" s="50"/>
      <c r="I156" s="51"/>
      <c r="J156" s="49"/>
      <c r="K156" s="58"/>
      <c r="L156" s="55"/>
      <c r="M156" s="49"/>
      <c r="N156" s="50"/>
      <c r="O156" s="58"/>
      <c r="P156" s="49"/>
      <c r="Q156" s="49"/>
      <c r="R156" s="55"/>
      <c r="S156" s="57"/>
      <c r="T156" s="57"/>
      <c r="U156" s="55"/>
      <c r="V156" s="56"/>
      <c r="W156" s="57"/>
      <c r="X156" s="56"/>
      <c r="Y156" s="56"/>
      <c r="Z156" s="54"/>
      <c r="AA156" s="44"/>
      <c r="AB156" s="9"/>
    </row>
    <row r="157" spans="2:28">
      <c r="B157" s="46"/>
      <c r="C157" s="49"/>
      <c r="D157" s="48"/>
      <c r="E157" s="49"/>
      <c r="F157" s="48"/>
      <c r="G157" s="50"/>
      <c r="H157" s="50"/>
      <c r="I157" s="51"/>
      <c r="J157" s="49"/>
      <c r="K157" s="58"/>
      <c r="L157" s="55"/>
      <c r="M157" s="49"/>
      <c r="N157" s="50"/>
      <c r="O157" s="58"/>
      <c r="P157" s="49"/>
      <c r="Q157" s="49"/>
      <c r="R157" s="55"/>
      <c r="S157" s="57"/>
      <c r="T157" s="57"/>
      <c r="U157" s="55"/>
      <c r="V157" s="56"/>
      <c r="W157" s="57"/>
      <c r="X157" s="56"/>
      <c r="Y157" s="56"/>
      <c r="Z157" s="54"/>
      <c r="AA157" s="44"/>
      <c r="AB157" s="44"/>
    </row>
    <row r="158" spans="2:28">
      <c r="B158" s="46"/>
      <c r="C158" s="49"/>
      <c r="D158" s="48"/>
      <c r="E158" s="49"/>
      <c r="F158" s="48"/>
      <c r="G158" s="50"/>
      <c r="H158" s="50"/>
      <c r="I158" s="51"/>
      <c r="J158" s="49"/>
      <c r="K158" s="58"/>
      <c r="L158" s="55"/>
      <c r="M158" s="49"/>
      <c r="N158" s="50"/>
      <c r="O158" s="58"/>
      <c r="P158" s="49"/>
      <c r="Q158" s="49"/>
      <c r="R158" s="55"/>
      <c r="S158" s="57"/>
      <c r="T158" s="57"/>
      <c r="U158" s="55"/>
      <c r="V158" s="56"/>
      <c r="W158" s="57"/>
      <c r="X158" s="56"/>
      <c r="Y158" s="56"/>
      <c r="Z158" s="54"/>
      <c r="AA158" s="44"/>
      <c r="AB158" s="44"/>
    </row>
    <row r="159" spans="2:28">
      <c r="B159" s="46"/>
      <c r="C159" s="49"/>
      <c r="D159" s="48"/>
      <c r="E159" s="49"/>
      <c r="F159" s="48"/>
      <c r="G159" s="50"/>
      <c r="H159" s="50"/>
      <c r="I159" s="51"/>
      <c r="J159" s="49"/>
      <c r="K159" s="58"/>
      <c r="L159" s="55"/>
      <c r="M159" s="49"/>
      <c r="N159" s="50"/>
      <c r="O159" s="58"/>
      <c r="P159" s="49"/>
      <c r="Q159" s="49"/>
      <c r="R159" s="55"/>
      <c r="S159" s="57"/>
      <c r="T159" s="57"/>
      <c r="U159" s="55"/>
      <c r="V159" s="56"/>
      <c r="W159" s="57"/>
      <c r="X159" s="56"/>
      <c r="Y159" s="56"/>
      <c r="Z159" s="54"/>
      <c r="AA159" s="44"/>
      <c r="AB159" s="44"/>
    </row>
    <row r="160" spans="2:28">
      <c r="B160" s="46"/>
      <c r="C160" s="49"/>
      <c r="D160" s="48"/>
      <c r="E160" s="49"/>
      <c r="F160" s="48"/>
      <c r="G160" s="50"/>
      <c r="H160" s="50"/>
      <c r="I160" s="51"/>
      <c r="J160" s="49"/>
      <c r="K160" s="58"/>
      <c r="L160" s="55"/>
      <c r="M160" s="49"/>
      <c r="N160" s="50"/>
      <c r="O160" s="58"/>
      <c r="P160" s="49"/>
      <c r="Q160" s="49"/>
      <c r="R160" s="55"/>
      <c r="S160" s="57"/>
      <c r="T160" s="57"/>
      <c r="U160" s="55"/>
      <c r="V160" s="56"/>
      <c r="W160" s="57"/>
      <c r="X160" s="56"/>
      <c r="Y160" s="56"/>
      <c r="Z160" s="54"/>
      <c r="AA160" s="44"/>
      <c r="AB160" s="44"/>
    </row>
    <row r="161" spans="2:28">
      <c r="B161" s="46"/>
      <c r="C161" s="49"/>
      <c r="D161" s="48"/>
      <c r="E161" s="49"/>
      <c r="F161" s="48"/>
      <c r="G161" s="50"/>
      <c r="H161" s="50"/>
      <c r="I161" s="51"/>
      <c r="J161" s="49"/>
      <c r="K161" s="58"/>
      <c r="L161" s="55"/>
      <c r="M161" s="49"/>
      <c r="N161" s="50"/>
      <c r="O161" s="58"/>
      <c r="P161" s="49"/>
      <c r="Q161" s="49"/>
      <c r="R161" s="55"/>
      <c r="S161" s="57"/>
      <c r="T161" s="57"/>
      <c r="U161" s="55"/>
      <c r="V161" s="56"/>
      <c r="W161" s="57"/>
      <c r="X161" s="56"/>
      <c r="Y161" s="56"/>
      <c r="Z161" s="54"/>
      <c r="AA161" s="44"/>
      <c r="AB161" s="44"/>
    </row>
    <row r="162" spans="2:28">
      <c r="B162" s="46"/>
      <c r="C162" s="49"/>
      <c r="D162" s="48"/>
      <c r="E162" s="49"/>
      <c r="F162" s="48"/>
      <c r="G162" s="50"/>
      <c r="H162" s="50"/>
      <c r="I162" s="51"/>
      <c r="J162" s="51"/>
      <c r="K162" s="50"/>
      <c r="L162" s="55"/>
      <c r="M162" s="49"/>
      <c r="N162" s="50"/>
      <c r="O162" s="58"/>
      <c r="P162" s="49"/>
      <c r="Q162" s="49"/>
      <c r="R162" s="55"/>
      <c r="S162" s="57"/>
      <c r="T162" s="57"/>
      <c r="U162" s="55"/>
      <c r="V162" s="56"/>
      <c r="W162" s="57"/>
      <c r="X162" s="56"/>
      <c r="Y162" s="56"/>
      <c r="Z162" s="54"/>
      <c r="AA162" s="44"/>
      <c r="AB162" s="44"/>
    </row>
    <row r="163" spans="2:28">
      <c r="B163" s="46"/>
      <c r="C163" s="49"/>
      <c r="D163" s="48"/>
      <c r="E163" s="49"/>
      <c r="F163" s="48"/>
      <c r="G163" s="50"/>
      <c r="H163" s="50"/>
      <c r="I163" s="51"/>
      <c r="J163" s="51"/>
      <c r="K163" s="50"/>
      <c r="L163" s="55"/>
      <c r="M163" s="49"/>
      <c r="N163" s="50"/>
      <c r="O163" s="58"/>
      <c r="P163" s="49"/>
      <c r="Q163" s="49"/>
      <c r="R163" s="55"/>
      <c r="S163" s="57"/>
      <c r="T163" s="57"/>
      <c r="U163" s="55"/>
      <c r="V163" s="56"/>
      <c r="W163" s="57"/>
      <c r="X163" s="56"/>
      <c r="Y163" s="56"/>
      <c r="Z163" s="54"/>
      <c r="AA163" s="44"/>
      <c r="AB163" s="44"/>
    </row>
    <row r="164" spans="2:28">
      <c r="B164" s="46"/>
      <c r="C164" s="47"/>
      <c r="D164" s="48"/>
      <c r="E164" s="49"/>
      <c r="F164" s="48"/>
      <c r="G164" s="50"/>
      <c r="H164" s="50"/>
      <c r="I164" s="51"/>
      <c r="J164" s="49"/>
      <c r="K164" s="50"/>
      <c r="L164" s="55"/>
      <c r="M164" s="49"/>
      <c r="N164" s="50"/>
      <c r="O164" s="58"/>
      <c r="P164" s="49"/>
      <c r="Q164" s="49"/>
      <c r="R164" s="55"/>
      <c r="S164" s="57"/>
      <c r="T164" s="57"/>
      <c r="U164" s="55"/>
      <c r="V164" s="56"/>
      <c r="W164" s="57"/>
      <c r="X164" s="56"/>
      <c r="Y164" s="56"/>
      <c r="Z164" s="54"/>
      <c r="AA164" s="44"/>
      <c r="AB164" s="44"/>
    </row>
    <row r="165" spans="2:28">
      <c r="B165" s="46"/>
      <c r="C165" s="47"/>
      <c r="D165" s="48"/>
      <c r="E165" s="49"/>
      <c r="F165" s="48"/>
      <c r="G165" s="50"/>
      <c r="H165" s="50"/>
      <c r="I165" s="51"/>
      <c r="J165" s="49"/>
      <c r="K165" s="50"/>
      <c r="L165" s="55"/>
      <c r="M165" s="49"/>
      <c r="N165" s="50"/>
      <c r="O165" s="58"/>
      <c r="P165" s="49"/>
      <c r="Q165" s="49"/>
      <c r="R165" s="55"/>
      <c r="S165" s="57"/>
      <c r="T165" s="57"/>
      <c r="U165" s="55"/>
      <c r="V165" s="56"/>
      <c r="W165" s="57"/>
      <c r="X165" s="56"/>
      <c r="Y165" s="56"/>
      <c r="Z165" s="54"/>
      <c r="AA165" s="44"/>
      <c r="AB165" s="44"/>
    </row>
    <row r="166" spans="2:28">
      <c r="B166" s="46"/>
      <c r="C166" s="47"/>
      <c r="D166" s="48"/>
      <c r="E166" s="49"/>
      <c r="F166" s="48"/>
      <c r="G166" s="50"/>
      <c r="H166" s="50"/>
      <c r="I166" s="51"/>
      <c r="J166" s="49"/>
      <c r="K166" s="50"/>
      <c r="L166" s="55"/>
      <c r="M166" s="49"/>
      <c r="N166" s="50"/>
      <c r="O166" s="58"/>
      <c r="P166" s="49"/>
      <c r="Q166" s="49"/>
      <c r="R166" s="55"/>
      <c r="S166" s="57"/>
      <c r="T166" s="57"/>
      <c r="U166" s="55"/>
      <c r="V166" s="56"/>
      <c r="W166" s="57"/>
      <c r="X166" s="56"/>
      <c r="Y166" s="56"/>
      <c r="Z166" s="54"/>
      <c r="AA166" s="44"/>
      <c r="AB166" s="44"/>
    </row>
    <row r="167" spans="2:28">
      <c r="B167" s="46"/>
      <c r="C167" s="47"/>
      <c r="D167" s="48"/>
      <c r="E167" s="49"/>
      <c r="F167" s="48"/>
      <c r="G167" s="50"/>
      <c r="H167" s="50"/>
      <c r="I167" s="51"/>
      <c r="J167" s="49"/>
      <c r="K167" s="50"/>
      <c r="L167" s="55"/>
      <c r="M167" s="49"/>
      <c r="N167" s="50"/>
      <c r="O167" s="58"/>
      <c r="P167" s="49"/>
      <c r="Q167" s="49"/>
      <c r="R167" s="55"/>
      <c r="S167" s="57"/>
      <c r="T167" s="57"/>
      <c r="U167" s="55"/>
      <c r="V167" s="56"/>
      <c r="W167" s="57"/>
      <c r="X167" s="56"/>
      <c r="Y167" s="56"/>
      <c r="Z167" s="54"/>
      <c r="AA167" s="44"/>
      <c r="AB167" s="44"/>
    </row>
    <row r="168" spans="2:28">
      <c r="B168" s="46"/>
      <c r="C168" s="47"/>
      <c r="D168" s="48"/>
      <c r="E168" s="49"/>
      <c r="F168" s="48"/>
      <c r="G168" s="50"/>
      <c r="H168" s="50"/>
      <c r="I168" s="51"/>
      <c r="J168" s="49"/>
      <c r="K168" s="50"/>
      <c r="L168" s="55"/>
      <c r="M168" s="49"/>
      <c r="N168" s="50"/>
      <c r="O168" s="58"/>
      <c r="P168" s="49"/>
      <c r="Q168" s="49"/>
      <c r="R168" s="55"/>
      <c r="S168" s="57"/>
      <c r="T168" s="57"/>
      <c r="U168" s="55"/>
      <c r="V168" s="56"/>
      <c r="W168" s="57"/>
      <c r="X168" s="56"/>
      <c r="Y168" s="56"/>
      <c r="Z168" s="54"/>
      <c r="AA168" s="44"/>
      <c r="AB168" s="44"/>
    </row>
    <row r="169" spans="2:28">
      <c r="B169" s="46"/>
      <c r="C169" s="47"/>
      <c r="D169" s="48"/>
      <c r="E169" s="49"/>
      <c r="F169" s="48"/>
      <c r="G169" s="50"/>
      <c r="H169" s="50"/>
      <c r="I169" s="51"/>
      <c r="J169" s="49"/>
      <c r="K169" s="50"/>
      <c r="L169" s="55"/>
      <c r="M169" s="49"/>
      <c r="N169" s="50"/>
      <c r="O169" s="58"/>
      <c r="P169" s="49"/>
      <c r="Q169" s="49"/>
      <c r="R169" s="55"/>
      <c r="S169" s="57"/>
      <c r="T169" s="57"/>
      <c r="U169" s="55"/>
      <c r="V169" s="56"/>
      <c r="W169" s="57"/>
      <c r="X169" s="56"/>
      <c r="Y169" s="56"/>
      <c r="Z169" s="54"/>
      <c r="AA169" s="44"/>
      <c r="AB169" s="44"/>
    </row>
    <row r="170" spans="2:28">
      <c r="B170" s="46"/>
      <c r="C170" s="47"/>
      <c r="D170" s="48"/>
      <c r="E170" s="49"/>
      <c r="F170" s="48"/>
      <c r="G170" s="50"/>
      <c r="H170" s="50"/>
      <c r="I170" s="51"/>
      <c r="J170" s="49"/>
      <c r="K170" s="50"/>
      <c r="L170" s="55"/>
      <c r="M170" s="49"/>
      <c r="N170" s="50"/>
      <c r="O170" s="58"/>
      <c r="P170" s="49"/>
      <c r="Q170" s="49"/>
      <c r="R170" s="55"/>
      <c r="S170" s="57"/>
      <c r="T170" s="57"/>
      <c r="U170" s="55"/>
      <c r="V170" s="56"/>
      <c r="W170" s="57"/>
      <c r="X170" s="56"/>
      <c r="Y170" s="56"/>
      <c r="Z170" s="54"/>
      <c r="AA170" s="44"/>
      <c r="AB170" s="44"/>
    </row>
    <row r="171" spans="2:28">
      <c r="B171" s="46"/>
      <c r="C171" s="47"/>
      <c r="D171" s="48"/>
      <c r="E171" s="49"/>
      <c r="F171" s="48"/>
      <c r="G171" s="50"/>
      <c r="H171" s="50"/>
      <c r="I171" s="51"/>
      <c r="J171" s="49"/>
      <c r="K171" s="50"/>
      <c r="L171" s="55"/>
      <c r="M171" s="49"/>
      <c r="N171" s="50"/>
      <c r="O171" s="58"/>
      <c r="P171" s="49"/>
      <c r="Q171" s="49"/>
      <c r="R171" s="55"/>
      <c r="S171" s="57"/>
      <c r="T171" s="57"/>
      <c r="U171" s="55"/>
      <c r="V171" s="56"/>
      <c r="W171" s="57"/>
      <c r="X171" s="56"/>
      <c r="Y171" s="56"/>
      <c r="Z171" s="54"/>
      <c r="AA171" s="44"/>
      <c r="AB171" s="44"/>
    </row>
    <row r="172" spans="2:28">
      <c r="B172" s="46"/>
      <c r="C172" s="47"/>
      <c r="D172" s="48"/>
      <c r="E172" s="49"/>
      <c r="F172" s="48"/>
      <c r="G172" s="50"/>
      <c r="H172" s="50"/>
      <c r="I172" s="51"/>
      <c r="J172" s="49"/>
      <c r="K172" s="50"/>
      <c r="L172" s="55"/>
      <c r="M172" s="49"/>
      <c r="N172" s="50"/>
      <c r="O172" s="58"/>
      <c r="P172" s="49"/>
      <c r="Q172" s="49"/>
      <c r="R172" s="55"/>
      <c r="S172" s="57"/>
      <c r="T172" s="57"/>
      <c r="U172" s="55"/>
      <c r="V172" s="56"/>
      <c r="W172" s="57"/>
      <c r="X172" s="56"/>
      <c r="Y172" s="56"/>
      <c r="Z172" s="54"/>
      <c r="AA172" s="44"/>
      <c r="AB172" s="44"/>
    </row>
    <row r="173" spans="2:28">
      <c r="B173" s="46"/>
      <c r="C173" s="47"/>
      <c r="D173" s="48"/>
      <c r="E173" s="49"/>
      <c r="F173" s="48"/>
      <c r="G173" s="50"/>
      <c r="H173" s="50"/>
      <c r="I173" s="51"/>
      <c r="J173" s="49"/>
      <c r="K173" s="50"/>
      <c r="L173" s="55"/>
      <c r="M173" s="49"/>
      <c r="N173" s="50"/>
      <c r="O173" s="58"/>
      <c r="P173" s="49"/>
      <c r="Q173" s="49"/>
      <c r="R173" s="55"/>
      <c r="S173" s="57"/>
      <c r="T173" s="57"/>
      <c r="U173" s="55"/>
      <c r="V173" s="56"/>
      <c r="W173" s="57"/>
      <c r="X173" s="56"/>
      <c r="Y173" s="56"/>
      <c r="Z173" s="54"/>
      <c r="AA173" s="44"/>
      <c r="AB173" s="44"/>
    </row>
    <row r="174" spans="2:28">
      <c r="B174" s="46"/>
      <c r="C174" s="47"/>
      <c r="D174" s="48"/>
      <c r="E174" s="49"/>
      <c r="F174" s="48"/>
      <c r="G174" s="50"/>
      <c r="H174" s="50"/>
      <c r="I174" s="51"/>
      <c r="J174" s="49"/>
      <c r="K174" s="50"/>
      <c r="L174" s="55"/>
      <c r="M174" s="49"/>
      <c r="N174" s="50"/>
      <c r="O174" s="58"/>
      <c r="P174" s="49"/>
      <c r="Q174" s="49"/>
      <c r="R174" s="55"/>
      <c r="S174" s="57"/>
      <c r="T174" s="57"/>
      <c r="U174" s="55"/>
      <c r="V174" s="56"/>
      <c r="W174" s="57"/>
      <c r="X174" s="56"/>
      <c r="Y174" s="56"/>
      <c r="Z174" s="54"/>
      <c r="AA174" s="44"/>
      <c r="AB174" s="44"/>
    </row>
    <row r="175" spans="2:28">
      <c r="B175" s="46"/>
      <c r="C175" s="47"/>
      <c r="D175" s="48"/>
      <c r="E175" s="49"/>
      <c r="F175" s="48"/>
      <c r="G175" s="50"/>
      <c r="H175" s="50"/>
      <c r="I175" s="51"/>
      <c r="J175" s="49"/>
      <c r="K175" s="50"/>
      <c r="L175" s="55"/>
      <c r="M175" s="49"/>
      <c r="N175" s="50"/>
      <c r="O175" s="58"/>
      <c r="P175" s="49"/>
      <c r="Q175" s="49"/>
      <c r="R175" s="55"/>
      <c r="S175" s="57"/>
      <c r="T175" s="57"/>
      <c r="U175" s="55"/>
      <c r="V175" s="56"/>
      <c r="W175" s="57"/>
      <c r="X175" s="56"/>
      <c r="Y175" s="56"/>
      <c r="Z175" s="54"/>
      <c r="AA175" s="44"/>
      <c r="AB175" s="44"/>
    </row>
    <row r="176" spans="2:28">
      <c r="B176" s="46"/>
      <c r="C176" s="47"/>
      <c r="D176" s="48"/>
      <c r="E176" s="49"/>
      <c r="F176" s="48"/>
      <c r="G176" s="50"/>
      <c r="H176" s="50"/>
      <c r="I176" s="51"/>
      <c r="J176" s="49"/>
      <c r="K176" s="50"/>
      <c r="L176" s="55"/>
      <c r="M176" s="49"/>
      <c r="N176" s="50"/>
      <c r="O176" s="58"/>
      <c r="P176" s="49"/>
      <c r="Q176" s="49"/>
      <c r="R176" s="55"/>
      <c r="S176" s="57"/>
      <c r="T176" s="57"/>
      <c r="U176" s="55"/>
      <c r="V176" s="56"/>
      <c r="W176" s="57"/>
      <c r="X176" s="56"/>
      <c r="Y176" s="56"/>
      <c r="Z176" s="54"/>
      <c r="AA176" s="44"/>
      <c r="AB176" s="44"/>
    </row>
    <row r="177" spans="2:28">
      <c r="B177" s="46"/>
      <c r="C177" s="47"/>
      <c r="D177" s="48"/>
      <c r="E177" s="49"/>
      <c r="F177" s="48"/>
      <c r="G177" s="50"/>
      <c r="H177" s="50"/>
      <c r="I177" s="51"/>
      <c r="J177" s="49"/>
      <c r="K177" s="50"/>
      <c r="L177" s="55"/>
      <c r="M177" s="49"/>
      <c r="N177" s="50"/>
      <c r="O177" s="58"/>
      <c r="P177" s="49"/>
      <c r="Q177" s="49"/>
      <c r="R177" s="55"/>
      <c r="S177" s="57"/>
      <c r="T177" s="57"/>
      <c r="U177" s="55"/>
      <c r="V177" s="56"/>
      <c r="W177" s="57"/>
      <c r="X177" s="56"/>
      <c r="Y177" s="56"/>
      <c r="Z177" s="54"/>
      <c r="AA177" s="44"/>
      <c r="AB177" s="44"/>
    </row>
    <row r="178" spans="2:28">
      <c r="B178" s="46"/>
      <c r="C178" s="47"/>
      <c r="D178" s="48"/>
      <c r="E178" s="49"/>
      <c r="F178" s="48"/>
      <c r="G178" s="50"/>
      <c r="H178" s="50"/>
      <c r="I178" s="51"/>
      <c r="J178" s="49"/>
      <c r="K178" s="50"/>
      <c r="L178" s="55"/>
      <c r="M178" s="49"/>
      <c r="N178" s="50"/>
      <c r="O178" s="58"/>
      <c r="P178" s="49"/>
      <c r="Q178" s="49"/>
      <c r="R178" s="55"/>
      <c r="S178" s="57"/>
      <c r="T178" s="57"/>
      <c r="U178" s="55"/>
      <c r="V178" s="56"/>
      <c r="W178" s="57"/>
      <c r="X178" s="56"/>
      <c r="Y178" s="56"/>
      <c r="Z178" s="54"/>
      <c r="AA178" s="44"/>
      <c r="AB178" s="44"/>
    </row>
    <row r="179" spans="2:28">
      <c r="B179" s="46"/>
      <c r="C179" s="47"/>
      <c r="D179" s="48"/>
      <c r="E179" s="49"/>
      <c r="F179" s="48"/>
      <c r="G179" s="50"/>
      <c r="H179" s="50"/>
      <c r="I179" s="51"/>
      <c r="J179" s="49"/>
      <c r="K179" s="50"/>
      <c r="L179" s="55"/>
      <c r="M179" s="49"/>
      <c r="N179" s="50"/>
      <c r="O179" s="58"/>
      <c r="P179" s="49"/>
      <c r="Q179" s="49"/>
      <c r="R179" s="55"/>
      <c r="S179" s="57"/>
      <c r="T179" s="57"/>
      <c r="U179" s="55"/>
      <c r="V179" s="56"/>
      <c r="W179" s="57"/>
      <c r="X179" s="56"/>
      <c r="Y179" s="56"/>
      <c r="Z179" s="54"/>
      <c r="AA179" s="44"/>
      <c r="AB179" s="44"/>
    </row>
    <row r="180" spans="2:28">
      <c r="B180" s="46"/>
      <c r="C180" s="47"/>
      <c r="D180" s="48"/>
      <c r="E180" s="49"/>
      <c r="F180" s="48"/>
      <c r="G180" s="50"/>
      <c r="H180" s="50"/>
      <c r="I180" s="51"/>
      <c r="J180" s="49"/>
      <c r="K180" s="50"/>
      <c r="L180" s="55"/>
      <c r="M180" s="49"/>
      <c r="N180" s="50"/>
      <c r="O180" s="58"/>
      <c r="P180" s="49"/>
      <c r="Q180" s="49"/>
      <c r="R180" s="55"/>
      <c r="S180" s="57"/>
      <c r="T180" s="57"/>
      <c r="U180" s="55"/>
      <c r="V180" s="56"/>
      <c r="W180" s="57"/>
      <c r="X180" s="56"/>
      <c r="Y180" s="56"/>
      <c r="Z180" s="54"/>
      <c r="AA180" s="44"/>
      <c r="AB180" s="44"/>
    </row>
    <row r="181" spans="2:28">
      <c r="B181" s="46"/>
      <c r="C181" s="47"/>
      <c r="D181" s="48"/>
      <c r="E181" s="49"/>
      <c r="F181" s="48"/>
      <c r="G181" s="50"/>
      <c r="H181" s="50"/>
      <c r="I181" s="51"/>
      <c r="J181" s="49"/>
      <c r="K181" s="50"/>
      <c r="L181" s="55"/>
      <c r="M181" s="49"/>
      <c r="N181" s="50"/>
      <c r="O181" s="58"/>
      <c r="P181" s="49"/>
      <c r="Q181" s="49"/>
      <c r="R181" s="55"/>
      <c r="S181" s="57"/>
      <c r="T181" s="57"/>
      <c r="U181" s="55"/>
      <c r="V181" s="56"/>
      <c r="W181" s="57"/>
      <c r="X181" s="56"/>
      <c r="Y181" s="56"/>
      <c r="Z181" s="54"/>
      <c r="AA181" s="44"/>
      <c r="AB181" s="44"/>
    </row>
    <row r="182" spans="2:28">
      <c r="B182" s="46"/>
      <c r="C182" s="47"/>
      <c r="D182" s="48"/>
      <c r="E182" s="49"/>
      <c r="F182" s="48"/>
      <c r="G182" s="50"/>
      <c r="H182" s="50"/>
      <c r="I182" s="51"/>
      <c r="J182" s="49"/>
      <c r="K182" s="49"/>
      <c r="L182" s="55"/>
      <c r="M182" s="49"/>
      <c r="N182" s="50"/>
      <c r="O182" s="58"/>
      <c r="P182" s="49"/>
      <c r="Q182" s="49"/>
      <c r="R182" s="55"/>
      <c r="S182" s="57"/>
      <c r="T182" s="57"/>
      <c r="U182" s="55"/>
      <c r="V182" s="56"/>
      <c r="W182" s="57"/>
      <c r="X182" s="56"/>
      <c r="Y182" s="56"/>
      <c r="Z182" s="54"/>
      <c r="AA182" s="44"/>
      <c r="AB182" s="44"/>
    </row>
    <row r="183" spans="2:28">
      <c r="B183" s="46"/>
      <c r="C183" s="47"/>
      <c r="D183" s="48"/>
      <c r="E183" s="49"/>
      <c r="F183" s="48"/>
      <c r="G183" s="50"/>
      <c r="H183" s="50"/>
      <c r="I183" s="51"/>
      <c r="J183" s="49"/>
      <c r="K183" s="49"/>
      <c r="L183" s="55"/>
      <c r="M183" s="49"/>
      <c r="N183" s="50"/>
      <c r="O183" s="58"/>
      <c r="P183" s="49"/>
      <c r="Q183" s="49"/>
      <c r="R183" s="55"/>
      <c r="S183" s="57"/>
      <c r="T183" s="57"/>
      <c r="U183" s="55"/>
      <c r="V183" s="56"/>
      <c r="W183" s="57"/>
      <c r="X183" s="56"/>
      <c r="Y183" s="56"/>
      <c r="Z183" s="54"/>
      <c r="AA183" s="44"/>
      <c r="AB183" s="44"/>
    </row>
    <row r="184" spans="2:28">
      <c r="B184" s="46"/>
      <c r="C184" s="47"/>
      <c r="D184" s="48"/>
      <c r="E184" s="49"/>
      <c r="F184" s="48"/>
      <c r="G184" s="50"/>
      <c r="H184" s="50"/>
      <c r="I184" s="51"/>
      <c r="J184" s="49"/>
      <c r="K184" s="49"/>
      <c r="L184" s="55"/>
      <c r="M184" s="49"/>
      <c r="N184" s="50"/>
      <c r="O184" s="58"/>
      <c r="P184" s="49"/>
      <c r="Q184" s="49"/>
      <c r="R184" s="55"/>
      <c r="S184" s="57"/>
      <c r="T184" s="57"/>
      <c r="U184" s="55"/>
      <c r="V184" s="56"/>
      <c r="W184" s="57"/>
      <c r="X184" s="56"/>
      <c r="Y184" s="56"/>
      <c r="Z184" s="54"/>
      <c r="AA184" s="44"/>
      <c r="AB184" s="44"/>
    </row>
    <row r="185" spans="2:28">
      <c r="B185" s="46"/>
      <c r="C185" s="47"/>
      <c r="D185" s="48"/>
      <c r="E185" s="49"/>
      <c r="F185" s="48"/>
      <c r="G185" s="50"/>
      <c r="H185" s="50"/>
      <c r="I185" s="51"/>
      <c r="J185" s="49"/>
      <c r="K185" s="49"/>
      <c r="L185" s="55"/>
      <c r="M185" s="49"/>
      <c r="N185" s="50"/>
      <c r="O185" s="58"/>
      <c r="P185" s="49"/>
      <c r="Q185" s="49"/>
      <c r="R185" s="55"/>
      <c r="S185" s="57"/>
      <c r="T185" s="57"/>
      <c r="U185" s="55"/>
      <c r="V185" s="56"/>
      <c r="W185" s="57"/>
      <c r="X185" s="56"/>
      <c r="Y185" s="56"/>
      <c r="Z185" s="54"/>
      <c r="AA185" s="44"/>
      <c r="AB185" s="44"/>
    </row>
    <row r="186" spans="2:28">
      <c r="B186" s="46"/>
      <c r="C186" s="47"/>
      <c r="D186" s="47"/>
      <c r="E186" s="49"/>
      <c r="F186" s="48"/>
      <c r="G186" s="49"/>
      <c r="H186" s="50"/>
      <c r="I186" s="51"/>
      <c r="J186" s="49"/>
      <c r="K186" s="49"/>
      <c r="L186" s="55"/>
      <c r="M186" s="49"/>
      <c r="N186" s="50"/>
      <c r="O186" s="58"/>
      <c r="P186" s="49"/>
      <c r="Q186" s="49"/>
      <c r="R186" s="55"/>
      <c r="S186" s="57"/>
      <c r="T186" s="57"/>
      <c r="U186" s="55"/>
      <c r="V186" s="56"/>
      <c r="W186" s="57"/>
      <c r="X186" s="56"/>
      <c r="Y186" s="56"/>
      <c r="Z186" s="54"/>
      <c r="AA186" s="44"/>
      <c r="AB186" s="44"/>
    </row>
    <row r="187" spans="2:28">
      <c r="B187" s="46"/>
      <c r="C187" s="47"/>
      <c r="D187" s="47"/>
      <c r="E187" s="49"/>
      <c r="F187" s="48"/>
      <c r="G187" s="49"/>
      <c r="H187" s="50"/>
      <c r="I187" s="51"/>
      <c r="J187" s="49"/>
      <c r="K187" s="49"/>
      <c r="L187" s="49"/>
      <c r="M187" s="49"/>
      <c r="N187" s="49"/>
      <c r="O187" s="59"/>
      <c r="P187" s="49"/>
      <c r="Q187" s="49"/>
      <c r="R187" s="49"/>
      <c r="S187" s="49"/>
      <c r="T187" s="49"/>
      <c r="U187" s="49"/>
      <c r="V187" s="49"/>
      <c r="W187" s="51"/>
      <c r="X187" s="51"/>
      <c r="Y187" s="49"/>
      <c r="Z187" s="54"/>
      <c r="AA187" s="44"/>
      <c r="AB187" s="44"/>
    </row>
    <row r="188" spans="2:28">
      <c r="B188" s="46"/>
      <c r="C188" s="49"/>
      <c r="D188" s="48"/>
      <c r="E188" s="49"/>
      <c r="F188" s="48"/>
      <c r="G188" s="50"/>
      <c r="H188" s="50"/>
      <c r="I188" s="51"/>
      <c r="J188" s="49"/>
      <c r="K188" s="50"/>
      <c r="L188" s="49"/>
      <c r="M188" s="49"/>
      <c r="N188" s="49"/>
      <c r="O188" s="59"/>
      <c r="P188" s="49"/>
      <c r="Q188" s="49"/>
      <c r="R188" s="49"/>
      <c r="S188" s="49"/>
      <c r="T188" s="49"/>
      <c r="U188" s="49"/>
      <c r="V188" s="49"/>
      <c r="W188" s="51"/>
      <c r="X188" s="51"/>
      <c r="Y188" s="49"/>
      <c r="Z188" s="54"/>
      <c r="AA188" s="44"/>
      <c r="AB188" s="44"/>
    </row>
    <row r="189" spans="2:28">
      <c r="B189" s="46"/>
      <c r="C189" s="49"/>
      <c r="D189" s="48"/>
      <c r="E189" s="49"/>
      <c r="F189" s="48"/>
      <c r="G189" s="50"/>
      <c r="H189" s="50"/>
      <c r="I189" s="51"/>
      <c r="J189" s="49"/>
      <c r="K189" s="50"/>
      <c r="L189" s="55"/>
      <c r="M189" s="49"/>
      <c r="N189" s="50"/>
      <c r="O189" s="58"/>
      <c r="P189" s="49"/>
      <c r="Q189" s="49"/>
      <c r="R189" s="55"/>
      <c r="S189" s="57"/>
      <c r="T189" s="57"/>
      <c r="U189" s="55"/>
      <c r="V189" s="56"/>
      <c r="W189" s="57"/>
      <c r="X189" s="56"/>
      <c r="Y189" s="56"/>
      <c r="Z189" s="54"/>
      <c r="AA189" s="44"/>
      <c r="AB189" s="44"/>
    </row>
    <row r="190" spans="2:28">
      <c r="B190" s="46"/>
      <c r="C190" s="49"/>
      <c r="D190" s="48"/>
      <c r="E190" s="49"/>
      <c r="F190" s="48"/>
      <c r="G190" s="50"/>
      <c r="H190" s="50"/>
      <c r="I190" s="51"/>
      <c r="J190" s="49"/>
      <c r="K190" s="50"/>
      <c r="L190" s="55"/>
      <c r="M190" s="49"/>
      <c r="N190" s="50"/>
      <c r="O190" s="58"/>
      <c r="P190" s="49"/>
      <c r="Q190" s="49"/>
      <c r="R190" s="55"/>
      <c r="S190" s="57"/>
      <c r="T190" s="57"/>
      <c r="U190" s="55"/>
      <c r="V190" s="56"/>
      <c r="W190" s="57"/>
      <c r="X190" s="56"/>
      <c r="Y190" s="56"/>
      <c r="Z190" s="54"/>
      <c r="AA190" s="44"/>
      <c r="AB190" s="44"/>
    </row>
    <row r="191" spans="2:28">
      <c r="B191" s="46"/>
      <c r="C191" s="49"/>
      <c r="D191" s="48"/>
      <c r="E191" s="49"/>
      <c r="F191" s="48"/>
      <c r="G191" s="50"/>
      <c r="H191" s="50"/>
      <c r="I191" s="51"/>
      <c r="J191" s="49"/>
      <c r="K191" s="50"/>
      <c r="L191" s="55"/>
      <c r="M191" s="49"/>
      <c r="N191" s="50"/>
      <c r="O191" s="58"/>
      <c r="P191" s="49"/>
      <c r="Q191" s="49"/>
      <c r="R191" s="55"/>
      <c r="S191" s="57"/>
      <c r="T191" s="57"/>
      <c r="U191" s="55"/>
      <c r="V191" s="56"/>
      <c r="W191" s="57"/>
      <c r="X191" s="56"/>
      <c r="Y191" s="56"/>
      <c r="Z191" s="54"/>
      <c r="AA191" s="44"/>
      <c r="AB191" s="44"/>
    </row>
    <row r="192" spans="2:28">
      <c r="B192" s="46"/>
      <c r="C192" s="49"/>
      <c r="D192" s="48"/>
      <c r="E192" s="49"/>
      <c r="F192" s="48"/>
      <c r="G192" s="50"/>
      <c r="H192" s="50"/>
      <c r="I192" s="51"/>
      <c r="J192" s="49"/>
      <c r="K192" s="50"/>
      <c r="L192" s="55"/>
      <c r="M192" s="49"/>
      <c r="N192" s="50"/>
      <c r="O192" s="58"/>
      <c r="P192" s="49"/>
      <c r="Q192" s="49"/>
      <c r="R192" s="55"/>
      <c r="S192" s="57"/>
      <c r="T192" s="57"/>
      <c r="U192" s="55"/>
      <c r="V192" s="56"/>
      <c r="W192" s="57"/>
      <c r="X192" s="56"/>
      <c r="Y192" s="56"/>
      <c r="Z192" s="54"/>
      <c r="AA192" s="44"/>
      <c r="AB192" s="44"/>
    </row>
    <row r="193" spans="2:28">
      <c r="B193" s="46"/>
      <c r="C193" s="49"/>
      <c r="D193" s="48"/>
      <c r="E193" s="49"/>
      <c r="F193" s="48"/>
      <c r="G193" s="50"/>
      <c r="H193" s="50"/>
      <c r="I193" s="51"/>
      <c r="J193" s="49"/>
      <c r="K193" s="50"/>
      <c r="L193" s="55"/>
      <c r="M193" s="49"/>
      <c r="N193" s="50"/>
      <c r="O193" s="58"/>
      <c r="P193" s="49"/>
      <c r="Q193" s="49"/>
      <c r="R193" s="55"/>
      <c r="S193" s="57"/>
      <c r="T193" s="57"/>
      <c r="U193" s="55"/>
      <c r="V193" s="56"/>
      <c r="W193" s="57"/>
      <c r="X193" s="56"/>
      <c r="Y193" s="56"/>
      <c r="Z193" s="54"/>
      <c r="AA193" s="44"/>
      <c r="AB193" s="44"/>
    </row>
    <row r="194" spans="2:28">
      <c r="B194" s="46"/>
      <c r="C194" s="49"/>
      <c r="D194" s="48"/>
      <c r="E194" s="49"/>
      <c r="F194" s="48"/>
      <c r="G194" s="50"/>
      <c r="H194" s="50"/>
      <c r="I194" s="51"/>
      <c r="J194" s="49"/>
      <c r="K194" s="50"/>
      <c r="L194" s="55"/>
      <c r="M194" s="49"/>
      <c r="N194" s="50"/>
      <c r="O194" s="58"/>
      <c r="P194" s="49"/>
      <c r="Q194" s="49"/>
      <c r="R194" s="55"/>
      <c r="S194" s="57"/>
      <c r="T194" s="57"/>
      <c r="U194" s="55"/>
      <c r="V194" s="56"/>
      <c r="W194" s="57"/>
      <c r="X194" s="56"/>
      <c r="Y194" s="56"/>
      <c r="Z194" s="54"/>
      <c r="AA194" s="44"/>
      <c r="AB194" s="44"/>
    </row>
    <row r="195" spans="2:28">
      <c r="B195" s="46"/>
      <c r="C195" s="49"/>
      <c r="D195" s="48"/>
      <c r="E195" s="49"/>
      <c r="F195" s="48"/>
      <c r="G195" s="50"/>
      <c r="H195" s="50"/>
      <c r="I195" s="51"/>
      <c r="J195" s="49"/>
      <c r="K195" s="50"/>
      <c r="L195" s="55"/>
      <c r="M195" s="49"/>
      <c r="N195" s="50"/>
      <c r="O195" s="58"/>
      <c r="P195" s="49"/>
      <c r="Q195" s="49"/>
      <c r="R195" s="55"/>
      <c r="S195" s="57"/>
      <c r="T195" s="57"/>
      <c r="U195" s="55"/>
      <c r="V195" s="56"/>
      <c r="W195" s="57"/>
      <c r="X195" s="56"/>
      <c r="Y195" s="56"/>
      <c r="Z195" s="54"/>
      <c r="AA195" s="44"/>
      <c r="AB195" s="44"/>
    </row>
    <row r="196" spans="2:28">
      <c r="B196" s="46"/>
      <c r="C196" s="49"/>
      <c r="D196" s="48"/>
      <c r="E196" s="49"/>
      <c r="F196" s="48"/>
      <c r="G196" s="50"/>
      <c r="H196" s="50"/>
      <c r="I196" s="51"/>
      <c r="J196" s="49"/>
      <c r="K196" s="50"/>
      <c r="L196" s="55"/>
      <c r="M196" s="49"/>
      <c r="N196" s="50"/>
      <c r="O196" s="58"/>
      <c r="P196" s="49"/>
      <c r="Q196" s="49"/>
      <c r="R196" s="55"/>
      <c r="S196" s="57"/>
      <c r="T196" s="57"/>
      <c r="U196" s="55"/>
      <c r="V196" s="56"/>
      <c r="W196" s="57"/>
      <c r="X196" s="56"/>
      <c r="Y196" s="56"/>
      <c r="Z196" s="54"/>
      <c r="AA196" s="44"/>
      <c r="AB196" s="44"/>
    </row>
    <row r="197" spans="2:28">
      <c r="B197" s="46"/>
      <c r="C197" s="49"/>
      <c r="D197" s="48"/>
      <c r="E197" s="49"/>
      <c r="F197" s="48"/>
      <c r="G197" s="50"/>
      <c r="H197" s="50"/>
      <c r="I197" s="51"/>
      <c r="J197" s="49"/>
      <c r="K197" s="50"/>
      <c r="L197" s="55"/>
      <c r="M197" s="49"/>
      <c r="N197" s="50"/>
      <c r="O197" s="58"/>
      <c r="P197" s="49"/>
      <c r="Q197" s="49"/>
      <c r="R197" s="55"/>
      <c r="S197" s="57"/>
      <c r="T197" s="57"/>
      <c r="U197" s="55"/>
      <c r="V197" s="56"/>
      <c r="W197" s="57"/>
      <c r="X197" s="56"/>
      <c r="Y197" s="56"/>
      <c r="Z197" s="54"/>
      <c r="AA197" s="44"/>
      <c r="AB197" s="44"/>
    </row>
    <row r="198" spans="2:28">
      <c r="B198" s="46"/>
      <c r="C198" s="49"/>
      <c r="D198" s="48"/>
      <c r="E198" s="49"/>
      <c r="F198" s="48"/>
      <c r="G198" s="50"/>
      <c r="H198" s="50"/>
      <c r="I198" s="51"/>
      <c r="J198" s="49"/>
      <c r="K198" s="50"/>
      <c r="L198" s="55"/>
      <c r="M198" s="49"/>
      <c r="N198" s="50"/>
      <c r="O198" s="58"/>
      <c r="P198" s="49"/>
      <c r="Q198" s="49"/>
      <c r="R198" s="55"/>
      <c r="S198" s="57"/>
      <c r="T198" s="57"/>
      <c r="U198" s="55"/>
      <c r="V198" s="56"/>
      <c r="W198" s="57"/>
      <c r="X198" s="56"/>
      <c r="Y198" s="56"/>
      <c r="Z198" s="54"/>
      <c r="AA198" s="44"/>
      <c r="AB198" s="44"/>
    </row>
    <row r="199" spans="2:28">
      <c r="B199" s="46"/>
      <c r="C199" s="49"/>
      <c r="D199" s="48"/>
      <c r="E199" s="49"/>
      <c r="F199" s="48"/>
      <c r="G199" s="50"/>
      <c r="H199" s="50"/>
      <c r="I199" s="51"/>
      <c r="J199" s="49"/>
      <c r="K199" s="50"/>
      <c r="L199" s="55"/>
      <c r="M199" s="49"/>
      <c r="N199" s="50"/>
      <c r="O199" s="58"/>
      <c r="P199" s="49"/>
      <c r="Q199" s="49"/>
      <c r="R199" s="55"/>
      <c r="S199" s="57"/>
      <c r="T199" s="57"/>
      <c r="U199" s="55"/>
      <c r="V199" s="56"/>
      <c r="W199" s="57"/>
      <c r="X199" s="56"/>
      <c r="Y199" s="56"/>
      <c r="Z199" s="54"/>
      <c r="AA199" s="44"/>
      <c r="AB199" s="44"/>
    </row>
    <row r="200" spans="2:28">
      <c r="B200" s="46"/>
      <c r="C200" s="49"/>
      <c r="D200" s="48"/>
      <c r="E200" s="49"/>
      <c r="F200" s="48"/>
      <c r="G200" s="50"/>
      <c r="H200" s="50"/>
      <c r="I200" s="51"/>
      <c r="J200" s="49"/>
      <c r="K200" s="50"/>
      <c r="L200" s="55"/>
      <c r="M200" s="49"/>
      <c r="N200" s="50"/>
      <c r="O200" s="58"/>
      <c r="P200" s="49"/>
      <c r="Q200" s="49"/>
      <c r="R200" s="55"/>
      <c r="S200" s="57"/>
      <c r="T200" s="57"/>
      <c r="U200" s="55"/>
      <c r="V200" s="56"/>
      <c r="W200" s="57"/>
      <c r="X200" s="56"/>
      <c r="Y200" s="56"/>
      <c r="Z200" s="54"/>
      <c r="AA200" s="44"/>
      <c r="AB200" s="44"/>
    </row>
    <row r="201" spans="2:28">
      <c r="B201" s="46"/>
      <c r="C201" s="49"/>
      <c r="D201" s="48"/>
      <c r="E201" s="49"/>
      <c r="F201" s="48"/>
      <c r="G201" s="50"/>
      <c r="H201" s="50"/>
      <c r="I201" s="51"/>
      <c r="J201" s="49"/>
      <c r="K201" s="50"/>
      <c r="L201" s="55"/>
      <c r="M201" s="49"/>
      <c r="N201" s="50"/>
      <c r="O201" s="58"/>
      <c r="P201" s="49"/>
      <c r="Q201" s="49"/>
      <c r="R201" s="55"/>
      <c r="S201" s="57"/>
      <c r="T201" s="57"/>
      <c r="U201" s="55"/>
      <c r="V201" s="56"/>
      <c r="W201" s="57"/>
      <c r="X201" s="56"/>
      <c r="Y201" s="56"/>
      <c r="Z201" s="54"/>
      <c r="AA201" s="44"/>
      <c r="AB201" s="44"/>
    </row>
    <row r="202" spans="2:28">
      <c r="B202" s="46"/>
      <c r="C202" s="49"/>
      <c r="D202" s="48"/>
      <c r="E202" s="49"/>
      <c r="F202" s="48"/>
      <c r="G202" s="50"/>
      <c r="H202" s="50"/>
      <c r="I202" s="51"/>
      <c r="J202" s="49"/>
      <c r="K202" s="50"/>
      <c r="L202" s="55"/>
      <c r="M202" s="49"/>
      <c r="N202" s="50"/>
      <c r="O202" s="58"/>
      <c r="P202" s="49"/>
      <c r="Q202" s="49"/>
      <c r="R202" s="55"/>
      <c r="S202" s="57"/>
      <c r="T202" s="57"/>
      <c r="U202" s="55"/>
      <c r="V202" s="56"/>
      <c r="W202" s="57"/>
      <c r="X202" s="56"/>
      <c r="Y202" s="56"/>
      <c r="Z202" s="54"/>
      <c r="AA202" s="44"/>
      <c r="AB202" s="44"/>
    </row>
    <row r="203" spans="2:28">
      <c r="B203" s="46"/>
      <c r="C203" s="49"/>
      <c r="D203" s="48"/>
      <c r="E203" s="49"/>
      <c r="F203" s="48"/>
      <c r="G203" s="50"/>
      <c r="H203" s="50"/>
      <c r="I203" s="51"/>
      <c r="J203" s="49"/>
      <c r="K203" s="50"/>
      <c r="L203" s="55"/>
      <c r="M203" s="49"/>
      <c r="N203" s="50"/>
      <c r="O203" s="58"/>
      <c r="P203" s="49"/>
      <c r="Q203" s="49"/>
      <c r="R203" s="55"/>
      <c r="S203" s="57"/>
      <c r="T203" s="57"/>
      <c r="U203" s="55"/>
      <c r="V203" s="56"/>
      <c r="W203" s="57"/>
      <c r="X203" s="56"/>
      <c r="Y203" s="56"/>
      <c r="Z203" s="54"/>
      <c r="AA203" s="44"/>
      <c r="AB203" s="44"/>
    </row>
    <row r="204" spans="2:28">
      <c r="B204" s="46"/>
      <c r="C204" s="49"/>
      <c r="D204" s="48"/>
      <c r="E204" s="49"/>
      <c r="F204" s="48"/>
      <c r="G204" s="50"/>
      <c r="H204" s="50"/>
      <c r="I204" s="51"/>
      <c r="J204" s="49"/>
      <c r="K204" s="50"/>
      <c r="L204" s="55"/>
      <c r="M204" s="49"/>
      <c r="N204" s="50"/>
      <c r="O204" s="58"/>
      <c r="P204" s="49"/>
      <c r="Q204" s="49"/>
      <c r="R204" s="55"/>
      <c r="S204" s="57"/>
      <c r="T204" s="57"/>
      <c r="U204" s="55"/>
      <c r="V204" s="56"/>
      <c r="W204" s="57"/>
      <c r="X204" s="56"/>
      <c r="Y204" s="56"/>
      <c r="Z204" s="54"/>
      <c r="AA204" s="44"/>
      <c r="AB204" s="44"/>
    </row>
    <row r="205" spans="2:28">
      <c r="B205" s="46"/>
      <c r="C205" s="49"/>
      <c r="D205" s="48"/>
      <c r="E205" s="49"/>
      <c r="F205" s="48"/>
      <c r="G205" s="50"/>
      <c r="H205" s="50"/>
      <c r="I205" s="51"/>
      <c r="J205" s="49"/>
      <c r="K205" s="50"/>
      <c r="L205" s="55"/>
      <c r="M205" s="49"/>
      <c r="N205" s="50"/>
      <c r="O205" s="58"/>
      <c r="P205" s="49"/>
      <c r="Q205" s="49"/>
      <c r="R205" s="55"/>
      <c r="S205" s="57"/>
      <c r="T205" s="57"/>
      <c r="U205" s="55"/>
      <c r="V205" s="56"/>
      <c r="W205" s="57"/>
      <c r="X205" s="56"/>
      <c r="Y205" s="56"/>
      <c r="Z205" s="54"/>
      <c r="AA205" s="44"/>
      <c r="AB205" s="44"/>
    </row>
    <row r="206" spans="2:28">
      <c r="B206" s="46"/>
      <c r="C206" s="49"/>
      <c r="D206" s="48"/>
      <c r="E206" s="49"/>
      <c r="F206" s="48"/>
      <c r="G206" s="50"/>
      <c r="H206" s="50"/>
      <c r="I206" s="51"/>
      <c r="J206" s="49"/>
      <c r="K206" s="50"/>
      <c r="L206" s="55"/>
      <c r="M206" s="49"/>
      <c r="N206" s="50"/>
      <c r="O206" s="58"/>
      <c r="P206" s="49"/>
      <c r="Q206" s="49"/>
      <c r="R206" s="55"/>
      <c r="S206" s="57"/>
      <c r="T206" s="57"/>
      <c r="U206" s="55"/>
      <c r="V206" s="56"/>
      <c r="W206" s="57"/>
      <c r="X206" s="56"/>
      <c r="Y206" s="56"/>
      <c r="Z206" s="54"/>
      <c r="AA206" s="44"/>
      <c r="AB206" s="44"/>
    </row>
    <row r="207" spans="2:28">
      <c r="B207" s="46"/>
      <c r="C207" s="49"/>
      <c r="D207" s="48"/>
      <c r="E207" s="49"/>
      <c r="F207" s="48"/>
      <c r="G207" s="50"/>
      <c r="H207" s="50"/>
      <c r="I207" s="51"/>
      <c r="J207" s="49"/>
      <c r="K207" s="50"/>
      <c r="L207" s="55"/>
      <c r="M207" s="49"/>
      <c r="N207" s="50"/>
      <c r="O207" s="58"/>
      <c r="P207" s="49"/>
      <c r="Q207" s="49"/>
      <c r="R207" s="55"/>
      <c r="S207" s="57"/>
      <c r="T207" s="57"/>
      <c r="U207" s="55"/>
      <c r="V207" s="56"/>
      <c r="W207" s="57"/>
      <c r="X207" s="56"/>
      <c r="Y207" s="56"/>
      <c r="Z207" s="54"/>
      <c r="AA207" s="44"/>
      <c r="AB207" s="44"/>
    </row>
    <row r="208" spans="2:28">
      <c r="B208" s="46"/>
      <c r="C208" s="49"/>
      <c r="D208" s="48"/>
      <c r="E208" s="49"/>
      <c r="F208" s="48"/>
      <c r="G208" s="50"/>
      <c r="H208" s="50"/>
      <c r="I208" s="51"/>
      <c r="J208" s="49"/>
      <c r="K208" s="50"/>
      <c r="L208" s="55"/>
      <c r="M208" s="49"/>
      <c r="N208" s="50"/>
      <c r="O208" s="58"/>
      <c r="P208" s="49"/>
      <c r="Q208" s="49"/>
      <c r="R208" s="55"/>
      <c r="S208" s="57"/>
      <c r="T208" s="57"/>
      <c r="U208" s="55"/>
      <c r="V208" s="56"/>
      <c r="W208" s="57"/>
      <c r="X208" s="56"/>
      <c r="Y208" s="56"/>
      <c r="Z208" s="54"/>
      <c r="AA208" s="44"/>
      <c r="AB208" s="44"/>
    </row>
    <row r="209" spans="2:28">
      <c r="B209" s="46"/>
      <c r="C209" s="49"/>
      <c r="D209" s="48"/>
      <c r="E209" s="49"/>
      <c r="F209" s="48"/>
      <c r="G209" s="50"/>
      <c r="H209" s="50"/>
      <c r="I209" s="51"/>
      <c r="J209" s="49"/>
      <c r="K209" s="50"/>
      <c r="L209" s="55"/>
      <c r="M209" s="49"/>
      <c r="N209" s="50"/>
      <c r="O209" s="58"/>
      <c r="P209" s="49"/>
      <c r="Q209" s="49"/>
      <c r="R209" s="55"/>
      <c r="S209" s="57"/>
      <c r="T209" s="57"/>
      <c r="U209" s="55"/>
      <c r="V209" s="56"/>
      <c r="W209" s="57"/>
      <c r="X209" s="56"/>
      <c r="Y209" s="56"/>
      <c r="Z209" s="54"/>
      <c r="AA209" s="44"/>
      <c r="AB209" s="44"/>
    </row>
    <row r="210" spans="2:28">
      <c r="B210" s="46"/>
      <c r="C210" s="49"/>
      <c r="D210" s="48"/>
      <c r="E210" s="49"/>
      <c r="F210" s="48"/>
      <c r="G210" s="50"/>
      <c r="H210" s="50"/>
      <c r="I210" s="51"/>
      <c r="J210" s="49"/>
      <c r="K210" s="50"/>
      <c r="L210" s="55"/>
      <c r="M210" s="49"/>
      <c r="N210" s="50"/>
      <c r="O210" s="58"/>
      <c r="P210" s="49"/>
      <c r="Q210" s="49"/>
      <c r="R210" s="55"/>
      <c r="S210" s="57"/>
      <c r="T210" s="57"/>
      <c r="U210" s="55"/>
      <c r="V210" s="56"/>
      <c r="W210" s="57"/>
      <c r="X210" s="56"/>
      <c r="Y210" s="56"/>
      <c r="Z210" s="54"/>
      <c r="AA210" s="44"/>
      <c r="AB210" s="44"/>
    </row>
    <row r="211" spans="2:28">
      <c r="B211" s="46"/>
      <c r="C211" s="49"/>
      <c r="D211" s="48"/>
      <c r="E211" s="49"/>
      <c r="F211" s="48"/>
      <c r="G211" s="50"/>
      <c r="H211" s="50"/>
      <c r="I211" s="51"/>
      <c r="J211" s="49"/>
      <c r="K211" s="50"/>
      <c r="L211" s="55"/>
      <c r="M211" s="49"/>
      <c r="N211" s="50"/>
      <c r="O211" s="58"/>
      <c r="P211" s="49"/>
      <c r="Q211" s="49"/>
      <c r="R211" s="55"/>
      <c r="S211" s="57"/>
      <c r="T211" s="57"/>
      <c r="U211" s="55"/>
      <c r="V211" s="56"/>
      <c r="W211" s="57"/>
      <c r="X211" s="56"/>
      <c r="Y211" s="56"/>
      <c r="Z211" s="54"/>
      <c r="AA211" s="44"/>
      <c r="AB211" s="44"/>
    </row>
    <row r="212" spans="2:28">
      <c r="B212" s="46"/>
      <c r="C212" s="49"/>
      <c r="D212" s="48"/>
      <c r="E212" s="49"/>
      <c r="F212" s="48"/>
      <c r="G212" s="50"/>
      <c r="H212" s="50"/>
      <c r="I212" s="51"/>
      <c r="J212" s="49"/>
      <c r="K212" s="50"/>
      <c r="L212" s="55"/>
      <c r="M212" s="49"/>
      <c r="N212" s="50"/>
      <c r="O212" s="58"/>
      <c r="P212" s="49"/>
      <c r="Q212" s="49"/>
      <c r="R212" s="55"/>
      <c r="S212" s="57"/>
      <c r="T212" s="57"/>
      <c r="U212" s="55"/>
      <c r="V212" s="56"/>
      <c r="W212" s="57"/>
      <c r="X212" s="56"/>
      <c r="Y212" s="56"/>
      <c r="Z212" s="54"/>
      <c r="AA212" s="44"/>
      <c r="AB212" s="9"/>
    </row>
    <row r="213" spans="2:28">
      <c r="B213" s="46"/>
      <c r="C213" s="49"/>
      <c r="D213" s="48"/>
      <c r="E213" s="49"/>
      <c r="F213" s="48"/>
      <c r="G213" s="50"/>
      <c r="H213" s="50"/>
      <c r="I213" s="51"/>
      <c r="J213" s="49"/>
      <c r="K213" s="50"/>
      <c r="L213" s="55"/>
      <c r="M213" s="49"/>
      <c r="N213" s="50"/>
      <c r="O213" s="58"/>
      <c r="P213" s="49"/>
      <c r="Q213" s="49"/>
      <c r="R213" s="55"/>
      <c r="S213" s="57"/>
      <c r="T213" s="57"/>
      <c r="U213" s="55"/>
      <c r="V213" s="56"/>
      <c r="W213" s="57"/>
      <c r="X213" s="56"/>
      <c r="Y213" s="56"/>
      <c r="Z213" s="54"/>
      <c r="AA213" s="44"/>
      <c r="AB213" s="9"/>
    </row>
    <row r="214" spans="2:28">
      <c r="B214" s="46"/>
      <c r="C214" s="49"/>
      <c r="D214" s="48"/>
      <c r="E214" s="49"/>
      <c r="F214" s="48"/>
      <c r="G214" s="50"/>
      <c r="H214" s="50"/>
      <c r="I214" s="51"/>
      <c r="J214" s="49"/>
      <c r="K214" s="50"/>
      <c r="L214" s="55"/>
      <c r="M214" s="49"/>
      <c r="N214" s="50"/>
      <c r="O214" s="58"/>
      <c r="P214" s="49"/>
      <c r="Q214" s="49"/>
      <c r="R214" s="55"/>
      <c r="S214" s="57"/>
      <c r="T214" s="57"/>
      <c r="U214" s="55"/>
      <c r="V214" s="56"/>
      <c r="W214" s="57"/>
      <c r="X214" s="56"/>
      <c r="Y214" s="56"/>
      <c r="Z214" s="54"/>
      <c r="AA214" s="44"/>
      <c r="AB214" s="44"/>
    </row>
    <row r="215" spans="2:28">
      <c r="B215" s="46"/>
      <c r="C215" s="49"/>
      <c r="D215" s="48"/>
      <c r="E215" s="49"/>
      <c r="F215" s="48"/>
      <c r="G215" s="50"/>
      <c r="H215" s="50"/>
      <c r="I215" s="51"/>
      <c r="J215" s="49"/>
      <c r="K215" s="50"/>
      <c r="L215" s="55"/>
      <c r="M215" s="49"/>
      <c r="N215" s="50"/>
      <c r="O215" s="58"/>
      <c r="P215" s="49"/>
      <c r="Q215" s="49"/>
      <c r="R215" s="55"/>
      <c r="S215" s="57"/>
      <c r="T215" s="57"/>
      <c r="U215" s="55"/>
      <c r="V215" s="56"/>
      <c r="W215" s="57"/>
      <c r="X215" s="56"/>
      <c r="Y215" s="56"/>
      <c r="Z215" s="54"/>
      <c r="AA215" s="44"/>
      <c r="AB215" s="44"/>
    </row>
    <row r="216" spans="2:28">
      <c r="B216" s="46"/>
      <c r="C216" s="49"/>
      <c r="D216" s="48"/>
      <c r="E216" s="49"/>
      <c r="F216" s="48"/>
      <c r="G216" s="50"/>
      <c r="H216" s="50"/>
      <c r="I216" s="51"/>
      <c r="J216" s="49"/>
      <c r="K216" s="50"/>
      <c r="L216" s="55"/>
      <c r="M216" s="49"/>
      <c r="N216" s="50"/>
      <c r="O216" s="58"/>
      <c r="P216" s="49"/>
      <c r="Q216" s="49"/>
      <c r="R216" s="55"/>
      <c r="S216" s="57"/>
      <c r="T216" s="57"/>
      <c r="U216" s="55"/>
      <c r="V216" s="56"/>
      <c r="W216" s="57"/>
      <c r="X216" s="56"/>
      <c r="Y216" s="56"/>
      <c r="Z216" s="54"/>
      <c r="AA216" s="44"/>
      <c r="AB216" s="44"/>
    </row>
    <row r="217" spans="2:28">
      <c r="B217" s="46"/>
      <c r="C217" s="49"/>
      <c r="D217" s="48"/>
      <c r="E217" s="49"/>
      <c r="F217" s="48"/>
      <c r="G217" s="50"/>
      <c r="H217" s="50"/>
      <c r="I217" s="51"/>
      <c r="J217" s="51"/>
      <c r="K217" s="50"/>
      <c r="L217" s="55"/>
      <c r="M217" s="49"/>
      <c r="N217" s="50"/>
      <c r="O217" s="58"/>
      <c r="P217" s="49"/>
      <c r="Q217" s="49"/>
      <c r="R217" s="55"/>
      <c r="S217" s="57"/>
      <c r="T217" s="57"/>
      <c r="U217" s="55"/>
      <c r="V217" s="56"/>
      <c r="W217" s="57"/>
      <c r="X217" s="56"/>
      <c r="Y217" s="56"/>
      <c r="Z217" s="54"/>
      <c r="AA217" s="44"/>
      <c r="AB217" s="44"/>
    </row>
    <row r="218" spans="2:28">
      <c r="B218" s="46"/>
      <c r="C218" s="49"/>
      <c r="D218" s="48"/>
      <c r="E218" s="49"/>
      <c r="F218" s="48"/>
      <c r="G218" s="50"/>
      <c r="H218" s="50"/>
      <c r="I218" s="51"/>
      <c r="J218" s="51"/>
      <c r="K218" s="50"/>
      <c r="L218" s="55"/>
      <c r="M218" s="49"/>
      <c r="N218" s="50"/>
      <c r="O218" s="58"/>
      <c r="P218" s="49"/>
      <c r="Q218" s="49"/>
      <c r="R218" s="55"/>
      <c r="S218" s="57"/>
      <c r="T218" s="57"/>
      <c r="U218" s="55"/>
      <c r="V218" s="56"/>
      <c r="W218" s="57"/>
      <c r="X218" s="56"/>
      <c r="Y218" s="56"/>
      <c r="Z218" s="54"/>
      <c r="AA218" s="44"/>
      <c r="AB218" s="44"/>
    </row>
    <row r="219" spans="2:28">
      <c r="B219" s="46"/>
      <c r="C219" s="49"/>
      <c r="D219" s="48"/>
      <c r="E219" s="49"/>
      <c r="F219" s="48"/>
      <c r="G219" s="50"/>
      <c r="H219" s="50"/>
      <c r="I219" s="51"/>
      <c r="J219" s="51"/>
      <c r="K219" s="50"/>
      <c r="L219" s="55"/>
      <c r="M219" s="49"/>
      <c r="N219" s="50"/>
      <c r="O219" s="58"/>
      <c r="P219" s="49"/>
      <c r="Q219" s="49"/>
      <c r="R219" s="55"/>
      <c r="S219" s="57"/>
      <c r="T219" s="57"/>
      <c r="U219" s="55"/>
      <c r="V219" s="56"/>
      <c r="W219" s="57"/>
      <c r="X219" s="56"/>
      <c r="Y219" s="56"/>
      <c r="Z219" s="54"/>
      <c r="AA219" s="44"/>
      <c r="AB219" s="44"/>
    </row>
    <row r="220" spans="2:28">
      <c r="B220" s="46"/>
      <c r="C220" s="49"/>
      <c r="D220" s="48"/>
      <c r="E220" s="49"/>
      <c r="F220" s="48"/>
      <c r="G220" s="50"/>
      <c r="H220" s="50"/>
      <c r="I220" s="51"/>
      <c r="J220" s="51"/>
      <c r="K220" s="50"/>
      <c r="L220" s="55"/>
      <c r="M220" s="49"/>
      <c r="N220" s="50"/>
      <c r="O220" s="58"/>
      <c r="P220" s="49"/>
      <c r="Q220" s="49"/>
      <c r="R220" s="55"/>
      <c r="S220" s="57"/>
      <c r="T220" s="57"/>
      <c r="U220" s="55"/>
      <c r="V220" s="56"/>
      <c r="W220" s="57"/>
      <c r="X220" s="56"/>
      <c r="Y220" s="56"/>
      <c r="Z220" s="54"/>
      <c r="AA220" s="44"/>
      <c r="AB220" s="44"/>
    </row>
    <row r="221" spans="2:28">
      <c r="B221" s="46"/>
      <c r="C221" s="49"/>
      <c r="D221" s="48"/>
      <c r="E221" s="49"/>
      <c r="F221" s="48"/>
      <c r="G221" s="50"/>
      <c r="H221" s="50"/>
      <c r="I221" s="51"/>
      <c r="J221" s="51"/>
      <c r="K221" s="50"/>
      <c r="L221" s="55"/>
      <c r="M221" s="49"/>
      <c r="N221" s="50"/>
      <c r="O221" s="58"/>
      <c r="P221" s="49"/>
      <c r="Q221" s="49"/>
      <c r="R221" s="55"/>
      <c r="S221" s="57"/>
      <c r="T221" s="57"/>
      <c r="U221" s="55"/>
      <c r="V221" s="56"/>
      <c r="W221" s="57"/>
      <c r="X221" s="56"/>
      <c r="Y221" s="56"/>
      <c r="Z221" s="54"/>
      <c r="AA221" s="44"/>
      <c r="AB221" s="44"/>
    </row>
    <row r="222" spans="2:28">
      <c r="B222" s="46"/>
      <c r="C222" s="49"/>
      <c r="D222" s="48"/>
      <c r="E222" s="49"/>
      <c r="F222" s="48"/>
      <c r="G222" s="50"/>
      <c r="H222" s="50"/>
      <c r="I222" s="51"/>
      <c r="J222" s="51"/>
      <c r="K222" s="50"/>
      <c r="L222" s="55"/>
      <c r="M222" s="49"/>
      <c r="N222" s="50"/>
      <c r="O222" s="58"/>
      <c r="P222" s="49"/>
      <c r="Q222" s="49"/>
      <c r="R222" s="55"/>
      <c r="S222" s="57"/>
      <c r="T222" s="57"/>
      <c r="U222" s="55"/>
      <c r="V222" s="56"/>
      <c r="W222" s="57"/>
      <c r="X222" s="56"/>
      <c r="Y222" s="56"/>
      <c r="Z222" s="54"/>
      <c r="AA222" s="44"/>
      <c r="AB222" s="44"/>
    </row>
    <row r="223" spans="2:28">
      <c r="B223" s="46"/>
      <c r="C223" s="49"/>
      <c r="D223" s="48"/>
      <c r="E223" s="49"/>
      <c r="F223" s="48"/>
      <c r="G223" s="50"/>
      <c r="H223" s="50"/>
      <c r="I223" s="51"/>
      <c r="J223" s="51"/>
      <c r="K223" s="50"/>
      <c r="L223" s="55"/>
      <c r="M223" s="49"/>
      <c r="N223" s="50"/>
      <c r="O223" s="58"/>
      <c r="P223" s="49"/>
      <c r="Q223" s="49"/>
      <c r="R223" s="55"/>
      <c r="S223" s="57"/>
      <c r="T223" s="57"/>
      <c r="U223" s="55"/>
      <c r="V223" s="56"/>
      <c r="W223" s="57"/>
      <c r="X223" s="56"/>
      <c r="Y223" s="56"/>
      <c r="Z223" s="54"/>
      <c r="AA223" s="44"/>
      <c r="AB223" s="44"/>
    </row>
    <row r="224" spans="2:28">
      <c r="B224" s="46"/>
      <c r="C224" s="49"/>
      <c r="D224" s="48"/>
      <c r="E224" s="49"/>
      <c r="F224" s="48"/>
      <c r="G224" s="50"/>
      <c r="H224" s="50"/>
      <c r="I224" s="51"/>
      <c r="J224" s="51"/>
      <c r="K224" s="50"/>
      <c r="L224" s="55"/>
      <c r="M224" s="49"/>
      <c r="N224" s="50"/>
      <c r="O224" s="58"/>
      <c r="P224" s="49"/>
      <c r="Q224" s="49"/>
      <c r="R224" s="55"/>
      <c r="S224" s="57"/>
      <c r="T224" s="57"/>
      <c r="U224" s="55"/>
      <c r="V224" s="56"/>
      <c r="W224" s="57"/>
      <c r="X224" s="56"/>
      <c r="Y224" s="56"/>
      <c r="Z224" s="54"/>
      <c r="AA224" s="44"/>
      <c r="AB224" s="44"/>
    </row>
    <row r="225" spans="2:28">
      <c r="B225" s="46"/>
      <c r="C225" s="49"/>
      <c r="D225" s="48"/>
      <c r="E225" s="49"/>
      <c r="F225" s="48"/>
      <c r="G225" s="50"/>
      <c r="H225" s="50"/>
      <c r="I225" s="51"/>
      <c r="J225" s="51"/>
      <c r="K225" s="50"/>
      <c r="L225" s="55"/>
      <c r="M225" s="49"/>
      <c r="N225" s="50"/>
      <c r="O225" s="58"/>
      <c r="P225" s="49"/>
      <c r="Q225" s="49"/>
      <c r="R225" s="55"/>
      <c r="S225" s="57"/>
      <c r="T225" s="57"/>
      <c r="U225" s="55"/>
      <c r="V225" s="56"/>
      <c r="W225" s="57"/>
      <c r="X225" s="56"/>
      <c r="Y225" s="56"/>
      <c r="Z225" s="54"/>
      <c r="AA225" s="44"/>
      <c r="AB225" s="44"/>
    </row>
    <row r="226" spans="2:28">
      <c r="B226" s="46"/>
      <c r="C226" s="49"/>
      <c r="D226" s="48"/>
      <c r="E226" s="49"/>
      <c r="F226" s="48"/>
      <c r="G226" s="50"/>
      <c r="H226" s="50"/>
      <c r="I226" s="51"/>
      <c r="J226" s="49"/>
      <c r="K226" s="50"/>
      <c r="L226" s="55"/>
      <c r="M226" s="49"/>
      <c r="N226" s="50"/>
      <c r="O226" s="58"/>
      <c r="P226" s="49"/>
      <c r="Q226" s="49"/>
      <c r="R226" s="55"/>
      <c r="S226" s="57"/>
      <c r="T226" s="57"/>
      <c r="U226" s="55"/>
      <c r="V226" s="56"/>
      <c r="W226" s="57"/>
      <c r="X226" s="56"/>
      <c r="Y226" s="56"/>
      <c r="Z226" s="54"/>
      <c r="AA226" s="44"/>
      <c r="AB226" s="44"/>
    </row>
    <row r="227" spans="2:28">
      <c r="B227" s="46"/>
      <c r="C227" s="49"/>
      <c r="D227" s="48"/>
      <c r="E227" s="49"/>
      <c r="F227" s="48"/>
      <c r="G227" s="50"/>
      <c r="H227" s="50"/>
      <c r="I227" s="51"/>
      <c r="J227" s="51"/>
      <c r="K227" s="50"/>
      <c r="L227" s="55"/>
      <c r="M227" s="49"/>
      <c r="N227" s="50"/>
      <c r="O227" s="58"/>
      <c r="P227" s="49"/>
      <c r="Q227" s="49"/>
      <c r="R227" s="55"/>
      <c r="S227" s="57"/>
      <c r="T227" s="57"/>
      <c r="U227" s="55"/>
      <c r="V227" s="56"/>
      <c r="W227" s="57"/>
      <c r="X227" s="56"/>
      <c r="Y227" s="56"/>
      <c r="Z227" s="54"/>
      <c r="AA227" s="44"/>
      <c r="AB227" s="44"/>
    </row>
    <row r="228" spans="2:28">
      <c r="B228" s="46"/>
      <c r="C228" s="49"/>
      <c r="D228" s="48"/>
      <c r="E228" s="49"/>
      <c r="F228" s="48"/>
      <c r="G228" s="50"/>
      <c r="H228" s="50"/>
      <c r="I228" s="51"/>
      <c r="J228" s="49"/>
      <c r="K228" s="50"/>
      <c r="L228" s="55"/>
      <c r="M228" s="49"/>
      <c r="N228" s="50"/>
      <c r="O228" s="58"/>
      <c r="P228" s="49"/>
      <c r="Q228" s="49"/>
      <c r="R228" s="55"/>
      <c r="S228" s="57"/>
      <c r="T228" s="57"/>
      <c r="U228" s="55"/>
      <c r="V228" s="56"/>
      <c r="W228" s="57"/>
      <c r="X228" s="56"/>
      <c r="Y228" s="56"/>
      <c r="Z228" s="54"/>
      <c r="AA228" s="44"/>
      <c r="AB228" s="44"/>
    </row>
    <row r="229" spans="2:28">
      <c r="B229" s="46"/>
      <c r="C229" s="49"/>
      <c r="D229" s="48"/>
      <c r="E229" s="49"/>
      <c r="F229" s="48"/>
      <c r="G229" s="50"/>
      <c r="H229" s="50"/>
      <c r="I229" s="51"/>
      <c r="J229" s="51"/>
      <c r="K229" s="50"/>
      <c r="L229" s="55"/>
      <c r="M229" s="49"/>
      <c r="N229" s="50"/>
      <c r="O229" s="58"/>
      <c r="P229" s="49"/>
      <c r="Q229" s="49"/>
      <c r="R229" s="55"/>
      <c r="S229" s="57"/>
      <c r="T229" s="57"/>
      <c r="U229" s="55"/>
      <c r="V229" s="56"/>
      <c r="W229" s="57"/>
      <c r="X229" s="56"/>
      <c r="Y229" s="56"/>
      <c r="Z229" s="54"/>
      <c r="AA229" s="44"/>
      <c r="AB229" s="44"/>
    </row>
    <row r="230" spans="2:28">
      <c r="B230" s="46"/>
      <c r="C230" s="49"/>
      <c r="D230" s="48"/>
      <c r="E230" s="49"/>
      <c r="F230" s="48"/>
      <c r="G230" s="50"/>
      <c r="H230" s="50"/>
      <c r="I230" s="51"/>
      <c r="J230" s="51"/>
      <c r="K230" s="50"/>
      <c r="L230" s="55"/>
      <c r="M230" s="49"/>
      <c r="N230" s="50"/>
      <c r="O230" s="58"/>
      <c r="P230" s="49"/>
      <c r="Q230" s="49"/>
      <c r="R230" s="55"/>
      <c r="S230" s="57"/>
      <c r="T230" s="57"/>
      <c r="U230" s="55"/>
      <c r="V230" s="56"/>
      <c r="W230" s="57"/>
      <c r="X230" s="56"/>
      <c r="Y230" s="56"/>
      <c r="Z230" s="54"/>
      <c r="AA230" s="44"/>
      <c r="AB230" s="44"/>
    </row>
    <row r="231" spans="2:28">
      <c r="B231" s="46"/>
      <c r="C231" s="49"/>
      <c r="D231" s="48"/>
      <c r="E231" s="49"/>
      <c r="F231" s="48"/>
      <c r="G231" s="50"/>
      <c r="H231" s="50"/>
      <c r="I231" s="51"/>
      <c r="J231" s="49"/>
      <c r="K231" s="50"/>
      <c r="L231" s="55"/>
      <c r="M231" s="49"/>
      <c r="N231" s="50"/>
      <c r="O231" s="58"/>
      <c r="P231" s="49"/>
      <c r="Q231" s="49"/>
      <c r="R231" s="55"/>
      <c r="S231" s="57"/>
      <c r="T231" s="57"/>
      <c r="U231" s="55"/>
      <c r="V231" s="56"/>
      <c r="W231" s="57"/>
      <c r="X231" s="56"/>
      <c r="Y231" s="56"/>
      <c r="Z231" s="54"/>
      <c r="AA231" s="44"/>
      <c r="AB231" s="44"/>
    </row>
    <row r="232" spans="2:28">
      <c r="B232" s="46"/>
      <c r="C232" s="49"/>
      <c r="D232" s="48"/>
      <c r="E232" s="49"/>
      <c r="F232" s="48"/>
      <c r="G232" s="50"/>
      <c r="H232" s="50"/>
      <c r="I232" s="51"/>
      <c r="J232" s="49"/>
      <c r="K232" s="50"/>
      <c r="L232" s="55"/>
      <c r="M232" s="49"/>
      <c r="N232" s="50"/>
      <c r="O232" s="58"/>
      <c r="P232" s="49"/>
      <c r="Q232" s="49"/>
      <c r="R232" s="55"/>
      <c r="S232" s="57"/>
      <c r="T232" s="57"/>
      <c r="U232" s="55"/>
      <c r="V232" s="56"/>
      <c r="W232" s="57"/>
      <c r="X232" s="56"/>
      <c r="Y232" s="56"/>
      <c r="Z232" s="54"/>
      <c r="AA232" s="44"/>
      <c r="AB232" s="44"/>
    </row>
    <row r="233" spans="2:28">
      <c r="B233" s="46"/>
      <c r="C233" s="49"/>
      <c r="D233" s="48"/>
      <c r="E233" s="49"/>
      <c r="F233" s="48"/>
      <c r="G233" s="50"/>
      <c r="H233" s="50"/>
      <c r="I233" s="51"/>
      <c r="J233" s="51"/>
      <c r="K233" s="50"/>
      <c r="L233" s="55"/>
      <c r="M233" s="49"/>
      <c r="N233" s="50"/>
      <c r="O233" s="58"/>
      <c r="P233" s="49"/>
      <c r="Q233" s="49"/>
      <c r="R233" s="55"/>
      <c r="S233" s="57"/>
      <c r="T233" s="57"/>
      <c r="U233" s="55"/>
      <c r="V233" s="56"/>
      <c r="W233" s="57"/>
      <c r="X233" s="56"/>
      <c r="Y233" s="56"/>
      <c r="Z233" s="54"/>
      <c r="AA233" s="44"/>
      <c r="AB233" s="44"/>
    </row>
    <row r="234" spans="2:28">
      <c r="B234" s="46"/>
      <c r="C234" s="49"/>
      <c r="D234" s="48"/>
      <c r="E234" s="49"/>
      <c r="F234" s="48"/>
      <c r="G234" s="50"/>
      <c r="H234" s="50"/>
      <c r="I234" s="51"/>
      <c r="J234" s="49"/>
      <c r="K234" s="50"/>
      <c r="L234" s="55"/>
      <c r="M234" s="49"/>
      <c r="N234" s="50"/>
      <c r="O234" s="58"/>
      <c r="P234" s="49"/>
      <c r="Q234" s="49"/>
      <c r="R234" s="55"/>
      <c r="S234" s="57"/>
      <c r="T234" s="57"/>
      <c r="U234" s="55"/>
      <c r="V234" s="56"/>
      <c r="W234" s="57"/>
      <c r="X234" s="56"/>
      <c r="Y234" s="56"/>
      <c r="Z234" s="54"/>
      <c r="AA234" s="44"/>
      <c r="AB234" s="44"/>
    </row>
    <row r="235" spans="2:28">
      <c r="B235" s="46"/>
      <c r="C235" s="49"/>
      <c r="D235" s="48"/>
      <c r="E235" s="49"/>
      <c r="F235" s="48"/>
      <c r="G235" s="50"/>
      <c r="H235" s="50"/>
      <c r="I235" s="51"/>
      <c r="J235" s="51"/>
      <c r="K235" s="50"/>
      <c r="L235" s="55"/>
      <c r="M235" s="49"/>
      <c r="N235" s="50"/>
      <c r="O235" s="58"/>
      <c r="P235" s="49"/>
      <c r="Q235" s="49"/>
      <c r="R235" s="55"/>
      <c r="S235" s="57"/>
      <c r="T235" s="57"/>
      <c r="U235" s="55"/>
      <c r="V235" s="56"/>
      <c r="W235" s="57"/>
      <c r="X235" s="56"/>
      <c r="Y235" s="56"/>
      <c r="Z235" s="54"/>
      <c r="AA235" s="44"/>
      <c r="AB235" s="44"/>
    </row>
    <row r="236" spans="2:28">
      <c r="B236" s="46"/>
      <c r="C236" s="49"/>
      <c r="D236" s="48"/>
      <c r="E236" s="49"/>
      <c r="F236" s="48"/>
      <c r="G236" s="50"/>
      <c r="H236" s="50"/>
      <c r="I236" s="51"/>
      <c r="J236" s="49"/>
      <c r="K236" s="50"/>
      <c r="L236" s="55"/>
      <c r="M236" s="49"/>
      <c r="N236" s="50"/>
      <c r="O236" s="58"/>
      <c r="P236" s="49"/>
      <c r="Q236" s="49"/>
      <c r="R236" s="55"/>
      <c r="S236" s="57"/>
      <c r="T236" s="57"/>
      <c r="U236" s="55"/>
      <c r="V236" s="56"/>
      <c r="W236" s="57"/>
      <c r="X236" s="56"/>
      <c r="Y236" s="56"/>
      <c r="Z236" s="54"/>
      <c r="AA236" s="44"/>
      <c r="AB236" s="44"/>
    </row>
    <row r="237" spans="2:28">
      <c r="B237" s="46"/>
      <c r="C237" s="49"/>
      <c r="D237" s="48"/>
      <c r="E237" s="49"/>
      <c r="F237" s="48"/>
      <c r="G237" s="50"/>
      <c r="H237" s="50"/>
      <c r="I237" s="51"/>
      <c r="J237" s="51"/>
      <c r="K237" s="50"/>
      <c r="L237" s="55"/>
      <c r="M237" s="49"/>
      <c r="N237" s="50"/>
      <c r="O237" s="58"/>
      <c r="P237" s="49"/>
      <c r="Q237" s="49"/>
      <c r="R237" s="55"/>
      <c r="S237" s="57"/>
      <c r="T237" s="57"/>
      <c r="U237" s="55"/>
      <c r="V237" s="56"/>
      <c r="W237" s="57"/>
      <c r="X237" s="56"/>
      <c r="Y237" s="56"/>
      <c r="Z237" s="54"/>
      <c r="AA237" s="44"/>
      <c r="AB237" s="44"/>
    </row>
    <row r="238" spans="2:28">
      <c r="B238" s="46"/>
      <c r="C238" s="49"/>
      <c r="D238" s="48"/>
      <c r="E238" s="49"/>
      <c r="F238" s="48"/>
      <c r="G238" s="50"/>
      <c r="H238" s="50"/>
      <c r="I238" s="51"/>
      <c r="J238" s="51"/>
      <c r="K238" s="50"/>
      <c r="L238" s="55"/>
      <c r="M238" s="49"/>
      <c r="N238" s="50"/>
      <c r="O238" s="58"/>
      <c r="P238" s="49"/>
      <c r="Q238" s="49"/>
      <c r="R238" s="55"/>
      <c r="S238" s="57"/>
      <c r="T238" s="57"/>
      <c r="U238" s="55"/>
      <c r="V238" s="56"/>
      <c r="W238" s="57"/>
      <c r="X238" s="56"/>
      <c r="Y238" s="56"/>
      <c r="Z238" s="54"/>
      <c r="AA238" s="44"/>
      <c r="AB238" s="44"/>
    </row>
    <row r="239" spans="2:28">
      <c r="B239" s="46"/>
      <c r="C239" s="49"/>
      <c r="D239" s="48"/>
      <c r="E239" s="49"/>
      <c r="F239" s="48"/>
      <c r="G239" s="50"/>
      <c r="H239" s="50"/>
      <c r="I239" s="51"/>
      <c r="J239" s="51"/>
      <c r="K239" s="50"/>
      <c r="L239" s="55"/>
      <c r="M239" s="49"/>
      <c r="N239" s="50"/>
      <c r="O239" s="58"/>
      <c r="P239" s="49"/>
      <c r="Q239" s="49"/>
      <c r="R239" s="55"/>
      <c r="S239" s="57"/>
      <c r="T239" s="57"/>
      <c r="U239" s="55"/>
      <c r="V239" s="56"/>
      <c r="W239" s="57"/>
      <c r="X239" s="56"/>
      <c r="Y239" s="56"/>
      <c r="Z239" s="54"/>
      <c r="AA239" s="44"/>
      <c r="AB239" s="44"/>
    </row>
    <row r="240" spans="2:28">
      <c r="B240" s="46"/>
      <c r="C240" s="49"/>
      <c r="D240" s="48"/>
      <c r="E240" s="49"/>
      <c r="F240" s="48"/>
      <c r="G240" s="50"/>
      <c r="H240" s="50"/>
      <c r="I240" s="51"/>
      <c r="J240" s="49"/>
      <c r="K240" s="50"/>
      <c r="L240" s="55"/>
      <c r="M240" s="49"/>
      <c r="N240" s="50"/>
      <c r="O240" s="58"/>
      <c r="P240" s="49"/>
      <c r="Q240" s="49"/>
      <c r="R240" s="55"/>
      <c r="S240" s="57"/>
      <c r="T240" s="57"/>
      <c r="U240" s="55"/>
      <c r="V240" s="56"/>
      <c r="W240" s="57"/>
      <c r="X240" s="56"/>
      <c r="Y240" s="56"/>
      <c r="Z240" s="54"/>
      <c r="AA240" s="44"/>
      <c r="AB240" s="44"/>
    </row>
    <row r="241" spans="2:28">
      <c r="B241" s="46"/>
      <c r="C241" s="49"/>
      <c r="D241" s="48"/>
      <c r="E241" s="49"/>
      <c r="F241" s="48"/>
      <c r="G241" s="50"/>
      <c r="H241" s="50"/>
      <c r="I241" s="51"/>
      <c r="J241" s="49"/>
      <c r="K241" s="50"/>
      <c r="L241" s="55"/>
      <c r="M241" s="49"/>
      <c r="N241" s="50"/>
      <c r="O241" s="58"/>
      <c r="P241" s="49"/>
      <c r="Q241" s="49"/>
      <c r="R241" s="55"/>
      <c r="S241" s="57"/>
      <c r="T241" s="57"/>
      <c r="U241" s="55"/>
      <c r="V241" s="56"/>
      <c r="W241" s="57"/>
      <c r="X241" s="56"/>
      <c r="Y241" s="56"/>
      <c r="Z241" s="54"/>
      <c r="AA241" s="44"/>
      <c r="AB241" s="44"/>
    </row>
    <row r="242" spans="2:28">
      <c r="B242" s="46"/>
      <c r="C242" s="49"/>
      <c r="D242" s="48"/>
      <c r="E242" s="49"/>
      <c r="F242" s="48"/>
      <c r="G242" s="50"/>
      <c r="H242" s="50"/>
      <c r="I242" s="51"/>
      <c r="J242" s="49"/>
      <c r="K242" s="50"/>
      <c r="L242" s="55"/>
      <c r="M242" s="49"/>
      <c r="N242" s="50"/>
      <c r="O242" s="58"/>
      <c r="P242" s="49"/>
      <c r="Q242" s="49"/>
      <c r="R242" s="55"/>
      <c r="S242" s="57"/>
      <c r="T242" s="57"/>
      <c r="U242" s="55"/>
      <c r="V242" s="56"/>
      <c r="W242" s="57"/>
      <c r="X242" s="56"/>
      <c r="Y242" s="56"/>
      <c r="Z242" s="54"/>
      <c r="AA242" s="44"/>
      <c r="AB242" s="44"/>
    </row>
    <row r="243" spans="2:28">
      <c r="B243" s="46"/>
      <c r="C243" s="49"/>
      <c r="D243" s="48"/>
      <c r="E243" s="49"/>
      <c r="F243" s="48"/>
      <c r="G243" s="50"/>
      <c r="H243" s="50"/>
      <c r="I243" s="51"/>
      <c r="J243" s="51"/>
      <c r="K243" s="50"/>
      <c r="L243" s="55"/>
      <c r="M243" s="49"/>
      <c r="N243" s="50"/>
      <c r="O243" s="58"/>
      <c r="P243" s="49"/>
      <c r="Q243" s="49"/>
      <c r="R243" s="55"/>
      <c r="S243" s="57"/>
      <c r="T243" s="57"/>
      <c r="U243" s="55"/>
      <c r="V243" s="56"/>
      <c r="W243" s="57"/>
      <c r="X243" s="56"/>
      <c r="Y243" s="56"/>
      <c r="Z243" s="54"/>
      <c r="AA243" s="44"/>
      <c r="AB243" s="44"/>
    </row>
    <row r="244" spans="2:28">
      <c r="B244" s="46"/>
      <c r="C244" s="49"/>
      <c r="D244" s="48"/>
      <c r="E244" s="49"/>
      <c r="F244" s="48"/>
      <c r="G244" s="50"/>
      <c r="H244" s="50"/>
      <c r="I244" s="51"/>
      <c r="J244" s="49"/>
      <c r="K244" s="50"/>
      <c r="L244" s="55"/>
      <c r="M244" s="49"/>
      <c r="N244" s="50"/>
      <c r="O244" s="58"/>
      <c r="P244" s="49"/>
      <c r="Q244" s="49"/>
      <c r="R244" s="55"/>
      <c r="S244" s="57"/>
      <c r="T244" s="57"/>
      <c r="U244" s="55"/>
      <c r="V244" s="56"/>
      <c r="W244" s="57"/>
      <c r="X244" s="56"/>
      <c r="Y244" s="56"/>
      <c r="Z244" s="54"/>
      <c r="AA244" s="44"/>
      <c r="AB244" s="44"/>
    </row>
    <row r="245" spans="2:28">
      <c r="B245" s="46"/>
      <c r="C245" s="49"/>
      <c r="D245" s="48"/>
      <c r="E245" s="49"/>
      <c r="F245" s="48"/>
      <c r="G245" s="50"/>
      <c r="H245" s="50"/>
      <c r="I245" s="51"/>
      <c r="J245" s="51"/>
      <c r="K245" s="50"/>
      <c r="L245" s="55"/>
      <c r="M245" s="49"/>
      <c r="N245" s="50"/>
      <c r="O245" s="58"/>
      <c r="P245" s="49"/>
      <c r="Q245" s="49"/>
      <c r="R245" s="55"/>
      <c r="S245" s="57"/>
      <c r="T245" s="57"/>
      <c r="U245" s="55"/>
      <c r="V245" s="56"/>
      <c r="W245" s="57"/>
      <c r="X245" s="56"/>
      <c r="Y245" s="56"/>
      <c r="Z245" s="54"/>
      <c r="AA245" s="44"/>
      <c r="AB245" s="44"/>
    </row>
    <row r="246" spans="2:28">
      <c r="B246" s="46"/>
      <c r="C246" s="49"/>
      <c r="D246" s="48"/>
      <c r="E246" s="49"/>
      <c r="F246" s="48"/>
      <c r="G246" s="50"/>
      <c r="H246" s="50"/>
      <c r="I246" s="51"/>
      <c r="J246" s="49"/>
      <c r="K246" s="50"/>
      <c r="L246" s="55"/>
      <c r="M246" s="49"/>
      <c r="N246" s="50"/>
      <c r="O246" s="58"/>
      <c r="P246" s="49"/>
      <c r="Q246" s="49"/>
      <c r="R246" s="55"/>
      <c r="S246" s="57"/>
      <c r="T246" s="57"/>
      <c r="U246" s="55"/>
      <c r="V246" s="56"/>
      <c r="W246" s="57"/>
      <c r="X246" s="56"/>
      <c r="Y246" s="56"/>
      <c r="Z246" s="54"/>
      <c r="AA246" s="44"/>
      <c r="AB246" s="44"/>
    </row>
    <row r="247" spans="2:28">
      <c r="B247" s="46"/>
      <c r="C247" s="49"/>
      <c r="D247" s="48"/>
      <c r="E247" s="49"/>
      <c r="F247" s="48"/>
      <c r="G247" s="50"/>
      <c r="H247" s="50"/>
      <c r="I247" s="51"/>
      <c r="J247" s="51"/>
      <c r="K247" s="50"/>
      <c r="L247" s="55"/>
      <c r="M247" s="49"/>
      <c r="N247" s="50"/>
      <c r="O247" s="58"/>
      <c r="P247" s="49"/>
      <c r="Q247" s="49"/>
      <c r="R247" s="55"/>
      <c r="S247" s="57"/>
      <c r="T247" s="57"/>
      <c r="U247" s="55"/>
      <c r="V247" s="56"/>
      <c r="W247" s="57"/>
      <c r="X247" s="56"/>
      <c r="Y247" s="56"/>
      <c r="Z247" s="54"/>
      <c r="AA247" s="44"/>
      <c r="AB247" s="44"/>
    </row>
    <row r="248" spans="2:28">
      <c r="B248" s="46"/>
      <c r="C248" s="49"/>
      <c r="D248" s="48"/>
      <c r="E248" s="49"/>
      <c r="F248" s="48"/>
      <c r="G248" s="50"/>
      <c r="H248" s="50"/>
      <c r="I248" s="51"/>
      <c r="J248" s="51"/>
      <c r="K248" s="50"/>
      <c r="L248" s="55"/>
      <c r="M248" s="49"/>
      <c r="N248" s="50"/>
      <c r="O248" s="58"/>
      <c r="P248" s="49"/>
      <c r="Q248" s="49"/>
      <c r="R248" s="55"/>
      <c r="S248" s="57"/>
      <c r="T248" s="57"/>
      <c r="U248" s="55"/>
      <c r="V248" s="56"/>
      <c r="W248" s="57"/>
      <c r="X248" s="56"/>
      <c r="Y248" s="56"/>
      <c r="Z248" s="54"/>
      <c r="AA248" s="44"/>
      <c r="AB248" s="44"/>
    </row>
    <row r="249" spans="2:28">
      <c r="B249" s="46"/>
      <c r="C249" s="49"/>
      <c r="D249" s="48"/>
      <c r="E249" s="49"/>
      <c r="F249" s="48"/>
      <c r="G249" s="50"/>
      <c r="H249" s="50"/>
      <c r="I249" s="51"/>
      <c r="J249" s="49"/>
      <c r="K249" s="50"/>
      <c r="L249" s="55"/>
      <c r="M249" s="49"/>
      <c r="N249" s="50"/>
      <c r="O249" s="58"/>
      <c r="P249" s="49"/>
      <c r="Q249" s="49"/>
      <c r="R249" s="55"/>
      <c r="S249" s="57"/>
      <c r="T249" s="57"/>
      <c r="U249" s="55"/>
      <c r="V249" s="56"/>
      <c r="W249" s="57"/>
      <c r="X249" s="56"/>
      <c r="Y249" s="56"/>
      <c r="Z249" s="54"/>
      <c r="AA249" s="44"/>
      <c r="AB249" s="44"/>
    </row>
    <row r="250" spans="2:28">
      <c r="B250" s="46"/>
      <c r="C250" s="49"/>
      <c r="D250" s="48"/>
      <c r="E250" s="49"/>
      <c r="F250" s="48"/>
      <c r="G250" s="50"/>
      <c r="H250" s="50"/>
      <c r="I250" s="51"/>
      <c r="J250" s="51"/>
      <c r="K250" s="50"/>
      <c r="L250" s="55"/>
      <c r="M250" s="49"/>
      <c r="N250" s="50"/>
      <c r="O250" s="58"/>
      <c r="P250" s="49"/>
      <c r="Q250" s="49"/>
      <c r="R250" s="55"/>
      <c r="S250" s="57"/>
      <c r="T250" s="57"/>
      <c r="U250" s="55"/>
      <c r="V250" s="56"/>
      <c r="W250" s="57"/>
      <c r="X250" s="56"/>
      <c r="Y250" s="56"/>
      <c r="Z250" s="54"/>
      <c r="AA250" s="44"/>
      <c r="AB250" s="44"/>
    </row>
    <row r="251" spans="2:28">
      <c r="B251" s="46"/>
      <c r="C251" s="49"/>
      <c r="D251" s="48"/>
      <c r="E251" s="49"/>
      <c r="F251" s="48"/>
      <c r="G251" s="50"/>
      <c r="H251" s="50"/>
      <c r="I251" s="51"/>
      <c r="J251" s="49"/>
      <c r="K251" s="50"/>
      <c r="L251" s="55"/>
      <c r="M251" s="49"/>
      <c r="N251" s="50"/>
      <c r="O251" s="58"/>
      <c r="P251" s="49"/>
      <c r="Q251" s="49"/>
      <c r="R251" s="55"/>
      <c r="S251" s="57"/>
      <c r="T251" s="57"/>
      <c r="U251" s="55"/>
      <c r="V251" s="56"/>
      <c r="W251" s="57"/>
      <c r="X251" s="56"/>
      <c r="Y251" s="56"/>
      <c r="Z251" s="54"/>
      <c r="AA251" s="44"/>
      <c r="AB251" s="44"/>
    </row>
    <row r="252" spans="2:28">
      <c r="B252" s="46"/>
      <c r="C252" s="49"/>
      <c r="D252" s="48"/>
      <c r="E252" s="49"/>
      <c r="F252" s="48"/>
      <c r="G252" s="50"/>
      <c r="H252" s="50"/>
      <c r="I252" s="51"/>
      <c r="J252" s="49"/>
      <c r="K252" s="50"/>
      <c r="L252" s="55"/>
      <c r="M252" s="49"/>
      <c r="N252" s="50"/>
      <c r="O252" s="58"/>
      <c r="P252" s="49"/>
      <c r="Q252" s="49"/>
      <c r="R252" s="55"/>
      <c r="S252" s="57"/>
      <c r="T252" s="57"/>
      <c r="U252" s="55"/>
      <c r="V252" s="56"/>
      <c r="W252" s="57"/>
      <c r="X252" s="56"/>
      <c r="Y252" s="56"/>
      <c r="Z252" s="54"/>
      <c r="AA252" s="44"/>
      <c r="AB252" s="44"/>
    </row>
    <row r="253" spans="2:28">
      <c r="B253" s="46"/>
      <c r="C253" s="49"/>
      <c r="D253" s="48"/>
      <c r="E253" s="49"/>
      <c r="F253" s="48"/>
      <c r="G253" s="50"/>
      <c r="H253" s="50"/>
      <c r="I253" s="51"/>
      <c r="J253" s="49"/>
      <c r="K253" s="50"/>
      <c r="L253" s="55"/>
      <c r="M253" s="49"/>
      <c r="N253" s="50"/>
      <c r="O253" s="58"/>
      <c r="P253" s="49"/>
      <c r="Q253" s="49"/>
      <c r="R253" s="55"/>
      <c r="S253" s="57"/>
      <c r="T253" s="57"/>
      <c r="U253" s="55"/>
      <c r="V253" s="56"/>
      <c r="W253" s="57"/>
      <c r="X253" s="56"/>
      <c r="Y253" s="56"/>
      <c r="Z253" s="54"/>
      <c r="AA253" s="44"/>
      <c r="AB253" s="9"/>
    </row>
    <row r="254" spans="2:28">
      <c r="B254" s="46"/>
      <c r="C254" s="49"/>
      <c r="D254" s="48"/>
      <c r="E254" s="49"/>
      <c r="F254" s="48"/>
      <c r="G254" s="50"/>
      <c r="H254" s="50"/>
      <c r="I254" s="51"/>
      <c r="J254" s="51"/>
      <c r="K254" s="50"/>
      <c r="L254" s="55"/>
      <c r="M254" s="49"/>
      <c r="N254" s="50"/>
      <c r="O254" s="58"/>
      <c r="P254" s="49"/>
      <c r="Q254" s="49"/>
      <c r="R254" s="55"/>
      <c r="S254" s="57"/>
      <c r="T254" s="57"/>
      <c r="U254" s="55"/>
      <c r="V254" s="56"/>
      <c r="W254" s="57"/>
      <c r="X254" s="56"/>
      <c r="Y254" s="56"/>
      <c r="Z254" s="54"/>
      <c r="AA254" s="44"/>
      <c r="AB254" s="44"/>
    </row>
    <row r="255" spans="2:28">
      <c r="B255" s="46"/>
      <c r="C255" s="49"/>
      <c r="D255" s="48"/>
      <c r="E255" s="49"/>
      <c r="F255" s="48"/>
      <c r="G255" s="50"/>
      <c r="H255" s="50"/>
      <c r="I255" s="51"/>
      <c r="J255" s="49"/>
      <c r="K255" s="50"/>
      <c r="L255" s="55"/>
      <c r="M255" s="49"/>
      <c r="N255" s="50"/>
      <c r="O255" s="58"/>
      <c r="P255" s="49"/>
      <c r="Q255" s="49"/>
      <c r="R255" s="55"/>
      <c r="S255" s="57"/>
      <c r="T255" s="57"/>
      <c r="U255" s="55"/>
      <c r="V255" s="56"/>
      <c r="W255" s="57"/>
      <c r="X255" s="56"/>
      <c r="Y255" s="56"/>
      <c r="Z255" s="54"/>
      <c r="AA255" s="44"/>
      <c r="AB255" s="44"/>
    </row>
    <row r="256" spans="2:28">
      <c r="B256" s="46"/>
      <c r="C256" s="49"/>
      <c r="D256" s="48"/>
      <c r="E256" s="49"/>
      <c r="F256" s="48"/>
      <c r="G256" s="50"/>
      <c r="H256" s="50"/>
      <c r="I256" s="51"/>
      <c r="J256" s="51"/>
      <c r="K256" s="50"/>
      <c r="L256" s="55"/>
      <c r="M256" s="49"/>
      <c r="N256" s="50"/>
      <c r="O256" s="58"/>
      <c r="P256" s="49"/>
      <c r="Q256" s="49"/>
      <c r="R256" s="55"/>
      <c r="S256" s="57"/>
      <c r="T256" s="57"/>
      <c r="U256" s="55"/>
      <c r="V256" s="56"/>
      <c r="W256" s="57"/>
      <c r="X256" s="56"/>
      <c r="Y256" s="56"/>
      <c r="Z256" s="54"/>
      <c r="AA256" s="44"/>
      <c r="AB256" s="44"/>
    </row>
    <row r="257" spans="2:28">
      <c r="B257" s="46"/>
      <c r="C257" s="49"/>
      <c r="D257" s="48"/>
      <c r="E257" s="49"/>
      <c r="F257" s="48"/>
      <c r="G257" s="50"/>
      <c r="H257" s="50"/>
      <c r="I257" s="51"/>
      <c r="J257" s="51"/>
      <c r="K257" s="50"/>
      <c r="L257" s="55"/>
      <c r="M257" s="49"/>
      <c r="N257" s="50"/>
      <c r="O257" s="58"/>
      <c r="P257" s="49"/>
      <c r="Q257" s="49"/>
      <c r="R257" s="55"/>
      <c r="S257" s="57"/>
      <c r="T257" s="57"/>
      <c r="U257" s="55"/>
      <c r="V257" s="56"/>
      <c r="W257" s="57"/>
      <c r="X257" s="56"/>
      <c r="Y257" s="56"/>
      <c r="Z257" s="54"/>
      <c r="AA257" s="44"/>
      <c r="AB257" s="44"/>
    </row>
    <row r="258" spans="2:28">
      <c r="B258" s="46"/>
      <c r="C258" s="49"/>
      <c r="D258" s="48"/>
      <c r="E258" s="49"/>
      <c r="F258" s="48"/>
      <c r="G258" s="50"/>
      <c r="H258" s="50"/>
      <c r="I258" s="51"/>
      <c r="J258" s="51"/>
      <c r="K258" s="50"/>
      <c r="L258" s="55"/>
      <c r="M258" s="49"/>
      <c r="N258" s="50"/>
      <c r="O258" s="58"/>
      <c r="P258" s="49"/>
      <c r="Q258" s="49"/>
      <c r="R258" s="55"/>
      <c r="S258" s="57"/>
      <c r="T258" s="57"/>
      <c r="U258" s="55"/>
      <c r="V258" s="56"/>
      <c r="W258" s="57"/>
      <c r="X258" s="56"/>
      <c r="Y258" s="56"/>
      <c r="Z258" s="54"/>
      <c r="AA258" s="44"/>
      <c r="AB258" s="44"/>
    </row>
    <row r="259" spans="2:28">
      <c r="B259" s="46"/>
      <c r="C259" s="49"/>
      <c r="D259" s="48"/>
      <c r="E259" s="49"/>
      <c r="F259" s="48"/>
      <c r="G259" s="50"/>
      <c r="H259" s="50"/>
      <c r="I259" s="51"/>
      <c r="J259" s="51"/>
      <c r="K259" s="50"/>
      <c r="L259" s="55"/>
      <c r="M259" s="49"/>
      <c r="N259" s="50"/>
      <c r="O259" s="58"/>
      <c r="P259" s="49"/>
      <c r="Q259" s="49"/>
      <c r="R259" s="55"/>
      <c r="S259" s="57"/>
      <c r="T259" s="57"/>
      <c r="U259" s="55"/>
      <c r="V259" s="56"/>
      <c r="W259" s="57"/>
      <c r="X259" s="56"/>
      <c r="Y259" s="56"/>
      <c r="Z259" s="54"/>
      <c r="AA259" s="44"/>
      <c r="AB259" s="44"/>
    </row>
    <row r="260" spans="2:28">
      <c r="B260" s="46"/>
      <c r="C260" s="49"/>
      <c r="D260" s="48"/>
      <c r="E260" s="49"/>
      <c r="F260" s="48"/>
      <c r="G260" s="50"/>
      <c r="H260" s="50"/>
      <c r="I260" s="51"/>
      <c r="J260" s="49"/>
      <c r="K260" s="50"/>
      <c r="L260" s="55"/>
      <c r="M260" s="49"/>
      <c r="N260" s="50"/>
      <c r="O260" s="58"/>
      <c r="P260" s="49"/>
      <c r="Q260" s="49"/>
      <c r="R260" s="55"/>
      <c r="S260" s="57"/>
      <c r="T260" s="57"/>
      <c r="U260" s="55"/>
      <c r="V260" s="56"/>
      <c r="W260" s="57"/>
      <c r="X260" s="56"/>
      <c r="Y260" s="56"/>
      <c r="Z260" s="54"/>
      <c r="AA260" s="44"/>
      <c r="AB260" s="44"/>
    </row>
    <row r="261" spans="2:28">
      <c r="B261" s="46"/>
      <c r="C261" s="49"/>
      <c r="D261" s="48"/>
      <c r="E261" s="49"/>
      <c r="F261" s="48"/>
      <c r="G261" s="50"/>
      <c r="H261" s="50"/>
      <c r="I261" s="51"/>
      <c r="J261" s="51"/>
      <c r="K261" s="50"/>
      <c r="L261" s="55"/>
      <c r="M261" s="49"/>
      <c r="N261" s="50"/>
      <c r="O261" s="58"/>
      <c r="P261" s="49"/>
      <c r="Q261" s="49"/>
      <c r="R261" s="55"/>
      <c r="S261" s="57"/>
      <c r="T261" s="57"/>
      <c r="U261" s="55"/>
      <c r="V261" s="56"/>
      <c r="W261" s="57"/>
      <c r="X261" s="56"/>
      <c r="Y261" s="56"/>
      <c r="Z261" s="54"/>
      <c r="AA261" s="44"/>
      <c r="AB261" s="44"/>
    </row>
    <row r="262" spans="2:28">
      <c r="B262" s="46"/>
      <c r="C262" s="49"/>
      <c r="D262" s="48"/>
      <c r="E262" s="49"/>
      <c r="F262" s="48"/>
      <c r="G262" s="50"/>
      <c r="H262" s="50"/>
      <c r="I262" s="51"/>
      <c r="J262" s="49"/>
      <c r="K262" s="50"/>
      <c r="L262" s="55"/>
      <c r="M262" s="49"/>
      <c r="N262" s="50"/>
      <c r="O262" s="58"/>
      <c r="P262" s="49"/>
      <c r="Q262" s="49"/>
      <c r="R262" s="55"/>
      <c r="S262" s="57"/>
      <c r="T262" s="57"/>
      <c r="U262" s="55"/>
      <c r="V262" s="56"/>
      <c r="W262" s="57"/>
      <c r="X262" s="56"/>
      <c r="Y262" s="56"/>
      <c r="Z262" s="54"/>
      <c r="AA262" s="44"/>
      <c r="AB262" s="44"/>
    </row>
    <row r="263" spans="2:28">
      <c r="B263" s="46"/>
      <c r="C263" s="49"/>
      <c r="D263" s="48"/>
      <c r="E263" s="49"/>
      <c r="F263" s="48"/>
      <c r="G263" s="50"/>
      <c r="H263" s="50"/>
      <c r="I263" s="51"/>
      <c r="J263" s="49"/>
      <c r="K263" s="50"/>
      <c r="L263" s="55"/>
      <c r="M263" s="49"/>
      <c r="N263" s="50"/>
      <c r="O263" s="58"/>
      <c r="P263" s="49"/>
      <c r="Q263" s="49"/>
      <c r="R263" s="55"/>
      <c r="S263" s="57"/>
      <c r="T263" s="57"/>
      <c r="U263" s="55"/>
      <c r="V263" s="56"/>
      <c r="W263" s="57"/>
      <c r="X263" s="56"/>
      <c r="Y263" s="56"/>
      <c r="Z263" s="54"/>
      <c r="AA263" s="44"/>
      <c r="AB263" s="44"/>
    </row>
    <row r="264" spans="2:28">
      <c r="B264" s="46"/>
      <c r="C264" s="49"/>
      <c r="D264" s="48"/>
      <c r="E264" s="49"/>
      <c r="F264" s="48"/>
      <c r="G264" s="50"/>
      <c r="H264" s="50"/>
      <c r="I264" s="51"/>
      <c r="J264" s="51"/>
      <c r="K264" s="50"/>
      <c r="L264" s="55"/>
      <c r="M264" s="49"/>
      <c r="N264" s="50"/>
      <c r="O264" s="58"/>
      <c r="P264" s="49"/>
      <c r="Q264" s="49"/>
      <c r="R264" s="55"/>
      <c r="S264" s="57"/>
      <c r="T264" s="57"/>
      <c r="U264" s="55"/>
      <c r="V264" s="56"/>
      <c r="W264" s="57"/>
      <c r="X264" s="56"/>
      <c r="Y264" s="56"/>
      <c r="Z264" s="54"/>
      <c r="AA264" s="44"/>
      <c r="AB264" s="44"/>
    </row>
    <row r="265" spans="2:28">
      <c r="B265" s="46"/>
      <c r="C265" s="49"/>
      <c r="D265" s="48"/>
      <c r="E265" s="49"/>
      <c r="F265" s="48"/>
      <c r="G265" s="50"/>
      <c r="H265" s="50"/>
      <c r="I265" s="51"/>
      <c r="J265" s="51"/>
      <c r="K265" s="50"/>
      <c r="L265" s="55"/>
      <c r="M265" s="49"/>
      <c r="N265" s="50"/>
      <c r="O265" s="58"/>
      <c r="P265" s="49"/>
      <c r="Q265" s="49"/>
      <c r="R265" s="55"/>
      <c r="S265" s="57"/>
      <c r="T265" s="57"/>
      <c r="U265" s="55"/>
      <c r="V265" s="56"/>
      <c r="W265" s="57"/>
      <c r="X265" s="56"/>
      <c r="Y265" s="56"/>
      <c r="Z265" s="54"/>
      <c r="AA265" s="44"/>
      <c r="AB265" s="44"/>
    </row>
    <row r="266" spans="2:28">
      <c r="B266" s="46"/>
      <c r="C266" s="49"/>
      <c r="D266" s="48"/>
      <c r="E266" s="49"/>
      <c r="F266" s="48"/>
      <c r="G266" s="50"/>
      <c r="H266" s="50"/>
      <c r="I266" s="51"/>
      <c r="J266" s="51"/>
      <c r="K266" s="50"/>
      <c r="L266" s="55"/>
      <c r="M266" s="49"/>
      <c r="N266" s="50"/>
      <c r="O266" s="58"/>
      <c r="P266" s="49"/>
      <c r="Q266" s="49"/>
      <c r="R266" s="55"/>
      <c r="S266" s="57"/>
      <c r="T266" s="57"/>
      <c r="U266" s="55"/>
      <c r="V266" s="56"/>
      <c r="W266" s="57"/>
      <c r="X266" s="56"/>
      <c r="Y266" s="56"/>
      <c r="Z266" s="54"/>
      <c r="AA266" s="44"/>
      <c r="AB266" s="44"/>
    </row>
    <row r="267" spans="2:28">
      <c r="B267" s="46"/>
      <c r="C267" s="49"/>
      <c r="D267" s="48"/>
      <c r="E267" s="49"/>
      <c r="F267" s="48"/>
      <c r="G267" s="50"/>
      <c r="H267" s="50"/>
      <c r="I267" s="51"/>
      <c r="J267" s="51"/>
      <c r="K267" s="50"/>
      <c r="L267" s="55"/>
      <c r="M267" s="49"/>
      <c r="N267" s="50"/>
      <c r="O267" s="58"/>
      <c r="P267" s="49"/>
      <c r="Q267" s="49"/>
      <c r="R267" s="55"/>
      <c r="S267" s="57"/>
      <c r="T267" s="57"/>
      <c r="U267" s="55"/>
      <c r="V267" s="56"/>
      <c r="W267" s="57"/>
      <c r="X267" s="56"/>
      <c r="Y267" s="56"/>
      <c r="Z267" s="54"/>
      <c r="AA267" s="44"/>
      <c r="AB267" s="44"/>
    </row>
    <row r="268" spans="2:28">
      <c r="B268" s="46"/>
      <c r="C268" s="49"/>
      <c r="D268" s="48"/>
      <c r="E268" s="49"/>
      <c r="F268" s="48"/>
      <c r="G268" s="50"/>
      <c r="H268" s="50"/>
      <c r="I268" s="51"/>
      <c r="J268" s="49"/>
      <c r="K268" s="49"/>
      <c r="L268" s="55"/>
      <c r="M268" s="49"/>
      <c r="N268" s="50"/>
      <c r="O268" s="58"/>
      <c r="P268" s="49"/>
      <c r="Q268" s="49"/>
      <c r="R268" s="55"/>
      <c r="S268" s="57"/>
      <c r="T268" s="57"/>
      <c r="U268" s="55"/>
      <c r="V268" s="56"/>
      <c r="W268" s="57"/>
      <c r="X268" s="56"/>
      <c r="Y268" s="56"/>
      <c r="Z268" s="54"/>
      <c r="AA268" s="44"/>
      <c r="AB268" s="44"/>
    </row>
    <row r="269" spans="2:28">
      <c r="B269" s="46"/>
      <c r="C269" s="47"/>
      <c r="D269" s="48"/>
      <c r="E269" s="49"/>
      <c r="F269" s="48"/>
      <c r="G269" s="50"/>
      <c r="H269" s="50"/>
      <c r="I269" s="51"/>
      <c r="J269" s="49"/>
      <c r="K269" s="49"/>
      <c r="L269" s="55"/>
      <c r="M269" s="49"/>
      <c r="N269" s="50"/>
      <c r="O269" s="58"/>
      <c r="P269" s="49"/>
      <c r="Q269" s="49"/>
      <c r="R269" s="55"/>
      <c r="S269" s="57"/>
      <c r="T269" s="57"/>
      <c r="U269" s="55"/>
      <c r="V269" s="56"/>
      <c r="W269" s="57"/>
      <c r="X269" s="56"/>
      <c r="Y269" s="56"/>
      <c r="Z269" s="54"/>
      <c r="AA269" s="44"/>
      <c r="AB269" s="44"/>
    </row>
    <row r="270" spans="2:28">
      <c r="B270" s="46"/>
      <c r="C270" s="47"/>
      <c r="D270" s="48"/>
      <c r="E270" s="49"/>
      <c r="F270" s="48"/>
      <c r="G270" s="50"/>
      <c r="H270" s="50"/>
      <c r="I270" s="51"/>
      <c r="J270" s="49"/>
      <c r="K270" s="49"/>
      <c r="L270" s="55"/>
      <c r="M270" s="49"/>
      <c r="N270" s="50"/>
      <c r="O270" s="58"/>
      <c r="P270" s="49"/>
      <c r="Q270" s="49"/>
      <c r="R270" s="55"/>
      <c r="S270" s="57"/>
      <c r="T270" s="57"/>
      <c r="U270" s="55"/>
      <c r="V270" s="56"/>
      <c r="W270" s="57"/>
      <c r="X270" s="56"/>
      <c r="Y270" s="56"/>
      <c r="Z270" s="54"/>
      <c r="AA270" s="44"/>
      <c r="AB270" s="44"/>
    </row>
    <row r="271" spans="2:28">
      <c r="B271" s="46"/>
      <c r="C271" s="47"/>
      <c r="D271" s="48"/>
      <c r="E271" s="49"/>
      <c r="F271" s="48"/>
      <c r="G271" s="50"/>
      <c r="H271" s="50"/>
      <c r="I271" s="51"/>
      <c r="J271" s="49"/>
      <c r="K271" s="49"/>
      <c r="L271" s="55"/>
      <c r="M271" s="49"/>
      <c r="N271" s="50"/>
      <c r="O271" s="58"/>
      <c r="P271" s="49"/>
      <c r="Q271" s="49"/>
      <c r="R271" s="55"/>
      <c r="S271" s="57"/>
      <c r="T271" s="57"/>
      <c r="U271" s="55"/>
      <c r="V271" s="56"/>
      <c r="W271" s="57"/>
      <c r="X271" s="56"/>
      <c r="Y271" s="56"/>
      <c r="Z271" s="54"/>
      <c r="AA271" s="44"/>
      <c r="AB271" s="44"/>
    </row>
    <row r="272" spans="2:28">
      <c r="B272" s="46"/>
      <c r="C272" s="47"/>
      <c r="D272" s="48"/>
      <c r="E272" s="49"/>
      <c r="F272" s="48"/>
      <c r="G272" s="50"/>
      <c r="H272" s="50"/>
      <c r="I272" s="51"/>
      <c r="J272" s="49"/>
      <c r="K272" s="49"/>
      <c r="L272" s="55"/>
      <c r="M272" s="49"/>
      <c r="N272" s="50"/>
      <c r="O272" s="58"/>
      <c r="P272" s="49"/>
      <c r="Q272" s="49"/>
      <c r="R272" s="55"/>
      <c r="S272" s="57"/>
      <c r="T272" s="57"/>
      <c r="U272" s="55"/>
      <c r="V272" s="56"/>
      <c r="W272" s="57"/>
      <c r="X272" s="56"/>
      <c r="Y272" s="56"/>
      <c r="Z272" s="54"/>
      <c r="AA272" s="44"/>
      <c r="AB272" s="44"/>
    </row>
    <row r="273" spans="2:28">
      <c r="B273" s="46"/>
      <c r="C273" s="47"/>
      <c r="D273" s="48"/>
      <c r="E273" s="49"/>
      <c r="F273" s="48"/>
      <c r="G273" s="50"/>
      <c r="H273" s="50"/>
      <c r="I273" s="51"/>
      <c r="J273" s="49"/>
      <c r="K273" s="49"/>
      <c r="L273" s="55"/>
      <c r="M273" s="49"/>
      <c r="N273" s="50"/>
      <c r="O273" s="58"/>
      <c r="P273" s="49"/>
      <c r="Q273" s="49"/>
      <c r="R273" s="55"/>
      <c r="S273" s="57"/>
      <c r="T273" s="57"/>
      <c r="U273" s="55"/>
      <c r="V273" s="56"/>
      <c r="W273" s="57"/>
      <c r="X273" s="56"/>
      <c r="Y273" s="56"/>
      <c r="Z273" s="54"/>
      <c r="AA273" s="44"/>
      <c r="AB273" s="44"/>
    </row>
    <row r="274" spans="2:28">
      <c r="B274" s="46"/>
      <c r="C274" s="49"/>
      <c r="D274" s="48"/>
      <c r="E274" s="49"/>
      <c r="F274" s="48"/>
      <c r="G274" s="50"/>
      <c r="H274" s="50"/>
      <c r="I274" s="51"/>
      <c r="J274" s="49"/>
      <c r="K274" s="50"/>
      <c r="L274" s="55"/>
      <c r="M274" s="49"/>
      <c r="N274" s="50"/>
      <c r="O274" s="58"/>
      <c r="P274" s="49"/>
      <c r="Q274" s="49"/>
      <c r="R274" s="55"/>
      <c r="S274" s="57"/>
      <c r="T274" s="57"/>
      <c r="U274" s="55"/>
      <c r="V274" s="56"/>
      <c r="W274" s="57"/>
      <c r="X274" s="56"/>
      <c r="Y274" s="56"/>
      <c r="Z274" s="54"/>
      <c r="AA274" s="44"/>
      <c r="AB274" s="44"/>
    </row>
    <row r="275" spans="2:28">
      <c r="B275" s="46"/>
      <c r="C275" s="49"/>
      <c r="D275" s="48"/>
      <c r="E275" s="49"/>
      <c r="F275" s="48"/>
      <c r="G275" s="50"/>
      <c r="H275" s="50"/>
      <c r="I275" s="51"/>
      <c r="J275" s="49"/>
      <c r="K275" s="50"/>
      <c r="L275" s="55"/>
      <c r="M275" s="49"/>
      <c r="N275" s="50"/>
      <c r="O275" s="58"/>
      <c r="P275" s="49"/>
      <c r="Q275" s="49"/>
      <c r="R275" s="55"/>
      <c r="S275" s="57"/>
      <c r="T275" s="57"/>
      <c r="U275" s="55"/>
      <c r="V275" s="56"/>
      <c r="W275" s="57"/>
      <c r="X275" s="56"/>
      <c r="Y275" s="56"/>
      <c r="Z275" s="54"/>
      <c r="AA275" s="44"/>
      <c r="AB275" s="44"/>
    </row>
    <row r="276" spans="2:28">
      <c r="B276" s="46"/>
      <c r="C276" s="49"/>
      <c r="D276" s="48"/>
      <c r="E276" s="49"/>
      <c r="F276" s="48"/>
      <c r="G276" s="50"/>
      <c r="H276" s="50"/>
      <c r="I276" s="51"/>
      <c r="J276" s="49"/>
      <c r="K276" s="50"/>
      <c r="L276" s="55"/>
      <c r="M276" s="49"/>
      <c r="N276" s="50"/>
      <c r="O276" s="58"/>
      <c r="P276" s="49"/>
      <c r="Q276" s="49"/>
      <c r="R276" s="55"/>
      <c r="S276" s="57"/>
      <c r="T276" s="57"/>
      <c r="U276" s="55"/>
      <c r="V276" s="56"/>
      <c r="W276" s="57"/>
      <c r="X276" s="56"/>
      <c r="Y276" s="56"/>
      <c r="Z276" s="54"/>
      <c r="AA276" s="44"/>
      <c r="AB276" s="44"/>
    </row>
    <row r="277" spans="2:28">
      <c r="B277" s="46"/>
      <c r="C277" s="49"/>
      <c r="D277" s="48"/>
      <c r="E277" s="49"/>
      <c r="F277" s="48"/>
      <c r="G277" s="50"/>
      <c r="H277" s="50"/>
      <c r="I277" s="51"/>
      <c r="J277" s="49"/>
      <c r="K277" s="50"/>
      <c r="L277" s="55"/>
      <c r="M277" s="49"/>
      <c r="N277" s="50"/>
      <c r="O277" s="58"/>
      <c r="P277" s="49"/>
      <c r="Q277" s="49"/>
      <c r="R277" s="55"/>
      <c r="S277" s="57"/>
      <c r="T277" s="57"/>
      <c r="U277" s="55"/>
      <c r="V277" s="56"/>
      <c r="W277" s="57"/>
      <c r="X277" s="56"/>
      <c r="Y277" s="56"/>
      <c r="Z277" s="54"/>
      <c r="AA277" s="44"/>
      <c r="AB277" s="9"/>
    </row>
    <row r="278" spans="2:28">
      <c r="B278" s="46"/>
      <c r="C278" s="49"/>
      <c r="D278" s="48"/>
      <c r="E278" s="49"/>
      <c r="F278" s="48"/>
      <c r="G278" s="50"/>
      <c r="H278" s="50"/>
      <c r="I278" s="51"/>
      <c r="J278" s="49"/>
      <c r="K278" s="50"/>
      <c r="L278" s="55"/>
      <c r="M278" s="49"/>
      <c r="N278" s="50"/>
      <c r="O278" s="58"/>
      <c r="P278" s="49"/>
      <c r="Q278" s="49"/>
      <c r="R278" s="55"/>
      <c r="S278" s="57"/>
      <c r="T278" s="57"/>
      <c r="U278" s="55"/>
      <c r="V278" s="56"/>
      <c r="W278" s="57"/>
      <c r="X278" s="56"/>
      <c r="Y278" s="56"/>
      <c r="Z278" s="54"/>
      <c r="AA278" s="44"/>
      <c r="AB278" s="9"/>
    </row>
    <row r="279" spans="2:28">
      <c r="B279" s="46"/>
      <c r="C279" s="49"/>
      <c r="D279" s="48"/>
      <c r="E279" s="49"/>
      <c r="F279" s="48"/>
      <c r="G279" s="50"/>
      <c r="H279" s="50"/>
      <c r="I279" s="51"/>
      <c r="J279" s="49"/>
      <c r="K279" s="50"/>
      <c r="L279" s="55"/>
      <c r="M279" s="49"/>
      <c r="N279" s="50"/>
      <c r="O279" s="58"/>
      <c r="P279" s="49"/>
      <c r="Q279" s="49"/>
      <c r="R279" s="55"/>
      <c r="S279" s="57"/>
      <c r="T279" s="57"/>
      <c r="U279" s="55"/>
      <c r="V279" s="56"/>
      <c r="W279" s="57"/>
      <c r="X279" s="56"/>
      <c r="Y279" s="56"/>
      <c r="Z279" s="54"/>
      <c r="AA279" s="44"/>
      <c r="AB279" s="9"/>
    </row>
    <row r="280" spans="2:28">
      <c r="B280" s="46"/>
      <c r="C280" s="49"/>
      <c r="D280" s="48"/>
      <c r="E280" s="49"/>
      <c r="F280" s="48"/>
      <c r="G280" s="50"/>
      <c r="H280" s="50"/>
      <c r="I280" s="51"/>
      <c r="J280" s="49"/>
      <c r="K280" s="50"/>
      <c r="L280" s="55"/>
      <c r="M280" s="49"/>
      <c r="N280" s="50"/>
      <c r="O280" s="58"/>
      <c r="P280" s="49"/>
      <c r="Q280" s="49"/>
      <c r="R280" s="55"/>
      <c r="S280" s="57"/>
      <c r="T280" s="57"/>
      <c r="U280" s="55"/>
      <c r="V280" s="56"/>
      <c r="W280" s="57"/>
      <c r="X280" s="56"/>
      <c r="Y280" s="56"/>
      <c r="Z280" s="54"/>
      <c r="AA280" s="44"/>
      <c r="AB280" s="9"/>
    </row>
    <row r="281" spans="2:28">
      <c r="B281" s="46"/>
      <c r="C281" s="49"/>
      <c r="D281" s="48"/>
      <c r="E281" s="49"/>
      <c r="F281" s="48"/>
      <c r="G281" s="50"/>
      <c r="H281" s="50"/>
      <c r="I281" s="51"/>
      <c r="J281" s="49"/>
      <c r="K281" s="50"/>
      <c r="L281" s="55"/>
      <c r="M281" s="49"/>
      <c r="N281" s="50"/>
      <c r="O281" s="58"/>
      <c r="P281" s="49"/>
      <c r="Q281" s="49"/>
      <c r="R281" s="55"/>
      <c r="S281" s="57"/>
      <c r="T281" s="57"/>
      <c r="U281" s="55"/>
      <c r="V281" s="56"/>
      <c r="W281" s="57"/>
      <c r="X281" s="56"/>
      <c r="Y281" s="56"/>
      <c r="Z281" s="54"/>
      <c r="AA281" s="44"/>
      <c r="AB281" s="9"/>
    </row>
    <row r="282" spans="2:28">
      <c r="B282" s="46"/>
      <c r="C282" s="49"/>
      <c r="D282" s="48"/>
      <c r="E282" s="49"/>
      <c r="F282" s="48"/>
      <c r="G282" s="50"/>
      <c r="H282" s="50"/>
      <c r="I282" s="51"/>
      <c r="J282" s="49"/>
      <c r="K282" s="50"/>
      <c r="L282" s="55"/>
      <c r="M282" s="49"/>
      <c r="N282" s="50"/>
      <c r="O282" s="58"/>
      <c r="P282" s="49"/>
      <c r="Q282" s="49"/>
      <c r="R282" s="55"/>
      <c r="S282" s="57"/>
      <c r="T282" s="57"/>
      <c r="U282" s="55"/>
      <c r="V282" s="56"/>
      <c r="W282" s="57"/>
      <c r="X282" s="56"/>
      <c r="Y282" s="56"/>
      <c r="Z282" s="54"/>
      <c r="AA282" s="44"/>
      <c r="AB282" s="9"/>
    </row>
    <row r="283" spans="2:28">
      <c r="B283" s="46"/>
      <c r="C283" s="49"/>
      <c r="D283" s="48"/>
      <c r="E283" s="49"/>
      <c r="F283" s="48"/>
      <c r="G283" s="50"/>
      <c r="H283" s="50"/>
      <c r="I283" s="51"/>
      <c r="J283" s="49"/>
      <c r="K283" s="50"/>
      <c r="L283" s="55"/>
      <c r="M283" s="49"/>
      <c r="N283" s="50"/>
      <c r="O283" s="58"/>
      <c r="P283" s="49"/>
      <c r="Q283" s="49"/>
      <c r="R283" s="55"/>
      <c r="S283" s="57"/>
      <c r="T283" s="57"/>
      <c r="U283" s="55"/>
      <c r="V283" s="56"/>
      <c r="W283" s="57"/>
      <c r="X283" s="56"/>
      <c r="Y283" s="56"/>
      <c r="Z283" s="54"/>
      <c r="AA283" s="44"/>
      <c r="AB283" s="9"/>
    </row>
    <row r="284" spans="2:28">
      <c r="B284" s="46"/>
      <c r="C284" s="49"/>
      <c r="D284" s="48"/>
      <c r="E284" s="49"/>
      <c r="F284" s="48"/>
      <c r="G284" s="50"/>
      <c r="H284" s="50"/>
      <c r="I284" s="51"/>
      <c r="J284" s="49"/>
      <c r="K284" s="50"/>
      <c r="L284" s="55"/>
      <c r="M284" s="49"/>
      <c r="N284" s="50"/>
      <c r="O284" s="58"/>
      <c r="P284" s="49"/>
      <c r="Q284" s="49"/>
      <c r="R284" s="55"/>
      <c r="S284" s="57"/>
      <c r="T284" s="57"/>
      <c r="U284" s="55"/>
      <c r="V284" s="56"/>
      <c r="W284" s="57"/>
      <c r="X284" s="56"/>
      <c r="Y284" s="56"/>
      <c r="Z284" s="54"/>
      <c r="AA284" s="44"/>
      <c r="AB284" s="44"/>
    </row>
    <row r="285" spans="2:28">
      <c r="B285" s="46"/>
      <c r="C285" s="49"/>
      <c r="D285" s="48"/>
      <c r="E285" s="49"/>
      <c r="F285" s="48"/>
      <c r="G285" s="50"/>
      <c r="H285" s="50"/>
      <c r="I285" s="51"/>
      <c r="J285" s="49"/>
      <c r="K285" s="50"/>
      <c r="L285" s="55"/>
      <c r="M285" s="49"/>
      <c r="N285" s="50"/>
      <c r="O285" s="58"/>
      <c r="P285" s="49"/>
      <c r="Q285" s="49"/>
      <c r="R285" s="55"/>
      <c r="S285" s="57"/>
      <c r="T285" s="57"/>
      <c r="U285" s="55"/>
      <c r="V285" s="56"/>
      <c r="W285" s="57"/>
      <c r="X285" s="56"/>
      <c r="Y285" s="56"/>
      <c r="Z285" s="54"/>
      <c r="AA285" s="44"/>
      <c r="AB285" s="44"/>
    </row>
    <row r="286" spans="2:28">
      <c r="B286" s="46"/>
      <c r="C286" s="49"/>
      <c r="D286" s="48"/>
      <c r="E286" s="49"/>
      <c r="F286" s="48"/>
      <c r="G286" s="50"/>
      <c r="H286" s="50"/>
      <c r="I286" s="51"/>
      <c r="J286" s="49"/>
      <c r="K286" s="50"/>
      <c r="L286" s="55"/>
      <c r="M286" s="49"/>
      <c r="N286" s="50"/>
      <c r="O286" s="58"/>
      <c r="P286" s="49"/>
      <c r="Q286" s="49"/>
      <c r="R286" s="55"/>
      <c r="S286" s="57"/>
      <c r="T286" s="57"/>
      <c r="U286" s="55"/>
      <c r="V286" s="56"/>
      <c r="W286" s="57"/>
      <c r="X286" s="56"/>
      <c r="Y286" s="56"/>
      <c r="Z286" s="54"/>
      <c r="AA286" s="44"/>
      <c r="AB286" s="44"/>
    </row>
    <row r="287" spans="2:28">
      <c r="B287" s="46"/>
      <c r="C287" s="49"/>
      <c r="D287" s="48"/>
      <c r="E287" s="49"/>
      <c r="F287" s="48"/>
      <c r="G287" s="50"/>
      <c r="H287" s="50"/>
      <c r="I287" s="51"/>
      <c r="J287" s="49"/>
      <c r="K287" s="50"/>
      <c r="L287" s="55"/>
      <c r="M287" s="49"/>
      <c r="N287" s="50"/>
      <c r="O287" s="58"/>
      <c r="P287" s="49"/>
      <c r="Q287" s="49"/>
      <c r="R287" s="55"/>
      <c r="S287" s="57"/>
      <c r="T287" s="57"/>
      <c r="U287" s="55"/>
      <c r="V287" s="56"/>
      <c r="W287" s="57"/>
      <c r="X287" s="56"/>
      <c r="Y287" s="56"/>
      <c r="Z287" s="54"/>
      <c r="AA287" s="44"/>
      <c r="AB287" s="44"/>
    </row>
    <row r="288" spans="2:28">
      <c r="B288" s="46"/>
      <c r="C288" s="49"/>
      <c r="D288" s="48"/>
      <c r="E288" s="49"/>
      <c r="F288" s="48"/>
      <c r="G288" s="50"/>
      <c r="H288" s="50"/>
      <c r="I288" s="51"/>
      <c r="J288" s="49"/>
      <c r="K288" s="50"/>
      <c r="L288" s="55"/>
      <c r="M288" s="49"/>
      <c r="N288" s="50"/>
      <c r="O288" s="58"/>
      <c r="P288" s="49"/>
      <c r="Q288" s="49"/>
      <c r="R288" s="55"/>
      <c r="S288" s="57"/>
      <c r="T288" s="57"/>
      <c r="U288" s="55"/>
      <c r="V288" s="56"/>
      <c r="W288" s="57"/>
      <c r="X288" s="56"/>
      <c r="Y288" s="56"/>
      <c r="Z288" s="54"/>
      <c r="AA288" s="44"/>
      <c r="AB288" s="44"/>
    </row>
    <row r="289" spans="2:28">
      <c r="B289" s="46"/>
      <c r="C289" s="49"/>
      <c r="D289" s="48"/>
      <c r="E289" s="49"/>
      <c r="F289" s="48"/>
      <c r="G289" s="50"/>
      <c r="H289" s="50"/>
      <c r="I289" s="51"/>
      <c r="J289" s="49"/>
      <c r="K289" s="50"/>
      <c r="L289" s="55"/>
      <c r="M289" s="49"/>
      <c r="N289" s="50"/>
      <c r="O289" s="58"/>
      <c r="P289" s="49"/>
      <c r="Q289" s="49"/>
      <c r="R289" s="55"/>
      <c r="S289" s="57"/>
      <c r="T289" s="57"/>
      <c r="U289" s="55"/>
      <c r="V289" s="56"/>
      <c r="W289" s="57"/>
      <c r="X289" s="56"/>
      <c r="Y289" s="56"/>
      <c r="Z289" s="54"/>
      <c r="AA289" s="44"/>
      <c r="AB289" s="44"/>
    </row>
    <row r="290" spans="2:28">
      <c r="B290" s="46"/>
      <c r="C290" s="49"/>
      <c r="D290" s="48"/>
      <c r="E290" s="49"/>
      <c r="F290" s="48"/>
      <c r="G290" s="50"/>
      <c r="H290" s="50"/>
      <c r="I290" s="51"/>
      <c r="J290" s="51"/>
      <c r="K290" s="50"/>
      <c r="L290" s="55"/>
      <c r="M290" s="49"/>
      <c r="N290" s="50"/>
      <c r="O290" s="58"/>
      <c r="P290" s="49"/>
      <c r="Q290" s="49"/>
      <c r="R290" s="55"/>
      <c r="S290" s="57"/>
      <c r="T290" s="57"/>
      <c r="U290" s="55"/>
      <c r="V290" s="56"/>
      <c r="W290" s="57"/>
      <c r="X290" s="56"/>
      <c r="Y290" s="56"/>
      <c r="Z290" s="54"/>
      <c r="AA290" s="44"/>
      <c r="AB290" s="44"/>
    </row>
    <row r="291" spans="2:28">
      <c r="B291" s="46"/>
      <c r="C291" s="49"/>
      <c r="D291" s="48"/>
      <c r="E291" s="49"/>
      <c r="F291" s="48"/>
      <c r="G291" s="50"/>
      <c r="H291" s="50"/>
      <c r="I291" s="51"/>
      <c r="J291" s="51"/>
      <c r="K291" s="50"/>
      <c r="L291" s="55"/>
      <c r="M291" s="49"/>
      <c r="N291" s="50"/>
      <c r="O291" s="58"/>
      <c r="P291" s="49"/>
      <c r="Q291" s="49"/>
      <c r="R291" s="55"/>
      <c r="S291" s="57"/>
      <c r="T291" s="57"/>
      <c r="U291" s="55"/>
      <c r="V291" s="56"/>
      <c r="W291" s="57"/>
      <c r="X291" s="56"/>
      <c r="Y291" s="56"/>
      <c r="Z291" s="54"/>
      <c r="AA291" s="44"/>
      <c r="AB291" s="44"/>
    </row>
    <row r="292" spans="2:28">
      <c r="B292" s="46"/>
      <c r="C292" s="49"/>
      <c r="D292" s="48"/>
      <c r="E292" s="49"/>
      <c r="F292" s="48"/>
      <c r="G292" s="50"/>
      <c r="H292" s="50"/>
      <c r="I292" s="51"/>
      <c r="J292" s="49"/>
      <c r="K292" s="50"/>
      <c r="L292" s="55"/>
      <c r="M292" s="49"/>
      <c r="N292" s="50"/>
      <c r="O292" s="58"/>
      <c r="P292" s="49"/>
      <c r="Q292" s="49"/>
      <c r="R292" s="55"/>
      <c r="S292" s="57"/>
      <c r="T292" s="57"/>
      <c r="U292" s="55"/>
      <c r="V292" s="56"/>
      <c r="W292" s="57"/>
      <c r="X292" s="56"/>
      <c r="Y292" s="56"/>
      <c r="Z292" s="54"/>
      <c r="AA292" s="44"/>
      <c r="AB292" s="44"/>
    </row>
    <row r="293" spans="2:28">
      <c r="B293" s="46"/>
      <c r="C293" s="49"/>
      <c r="D293" s="48"/>
      <c r="E293" s="49"/>
      <c r="F293" s="48"/>
      <c r="G293" s="50"/>
      <c r="H293" s="50"/>
      <c r="I293" s="51"/>
      <c r="J293" s="51"/>
      <c r="K293" s="50"/>
      <c r="L293" s="55"/>
      <c r="M293" s="49"/>
      <c r="N293" s="50"/>
      <c r="O293" s="58"/>
      <c r="P293" s="49"/>
      <c r="Q293" s="49"/>
      <c r="R293" s="55"/>
      <c r="S293" s="57"/>
      <c r="T293" s="57"/>
      <c r="U293" s="55"/>
      <c r="V293" s="56"/>
      <c r="W293" s="57"/>
      <c r="X293" s="56"/>
      <c r="Y293" s="56"/>
      <c r="Z293" s="54"/>
      <c r="AA293" s="44"/>
      <c r="AB293" s="44"/>
    </row>
    <row r="294" spans="2:28">
      <c r="B294" s="46"/>
      <c r="C294" s="49"/>
      <c r="D294" s="60"/>
      <c r="E294" s="49"/>
      <c r="F294" s="48"/>
      <c r="G294" s="58"/>
      <c r="H294" s="50"/>
      <c r="I294" s="51"/>
      <c r="J294" s="56"/>
      <c r="K294" s="58"/>
      <c r="L294" s="55"/>
      <c r="M294" s="49"/>
      <c r="N294" s="50"/>
      <c r="O294" s="58"/>
      <c r="P294" s="49"/>
      <c r="Q294" s="49"/>
      <c r="R294" s="55"/>
      <c r="S294" s="57"/>
      <c r="T294" s="57"/>
      <c r="U294" s="55"/>
      <c r="V294" s="56"/>
      <c r="W294" s="57"/>
      <c r="X294" s="56"/>
      <c r="Y294" s="56"/>
      <c r="Z294" s="54"/>
      <c r="AA294" s="44"/>
      <c r="AB294" s="44"/>
    </row>
    <row r="295" spans="2:28">
      <c r="B295" s="46"/>
      <c r="C295" s="49"/>
      <c r="D295" s="60"/>
      <c r="E295" s="49"/>
      <c r="F295" s="48"/>
      <c r="G295" s="58"/>
      <c r="H295" s="50"/>
      <c r="I295" s="51"/>
      <c r="J295" s="56"/>
      <c r="K295" s="58"/>
      <c r="L295" s="55"/>
      <c r="M295" s="49"/>
      <c r="N295" s="50"/>
      <c r="O295" s="58"/>
      <c r="P295" s="49"/>
      <c r="Q295" s="49"/>
      <c r="R295" s="55"/>
      <c r="S295" s="57"/>
      <c r="T295" s="57"/>
      <c r="U295" s="55"/>
      <c r="V295" s="56"/>
      <c r="W295" s="57"/>
      <c r="X295" s="56"/>
      <c r="Y295" s="56"/>
      <c r="Z295" s="54"/>
      <c r="AA295" s="44"/>
      <c r="AB295" s="44"/>
    </row>
    <row r="296" spans="2:28">
      <c r="B296" s="46"/>
      <c r="C296" s="49"/>
      <c r="D296" s="60"/>
      <c r="E296" s="49"/>
      <c r="F296" s="48"/>
      <c r="G296" s="58"/>
      <c r="H296" s="50"/>
      <c r="I296" s="51"/>
      <c r="J296" s="56"/>
      <c r="K296" s="58"/>
      <c r="L296" s="55"/>
      <c r="M296" s="49"/>
      <c r="N296" s="50"/>
      <c r="O296" s="58"/>
      <c r="P296" s="49"/>
      <c r="Q296" s="49"/>
      <c r="R296" s="55"/>
      <c r="S296" s="57"/>
      <c r="T296" s="57"/>
      <c r="U296" s="55"/>
      <c r="V296" s="56"/>
      <c r="W296" s="57"/>
      <c r="X296" s="56"/>
      <c r="Y296" s="56"/>
      <c r="Z296" s="54"/>
      <c r="AA296" s="44"/>
      <c r="AB296" s="44"/>
    </row>
    <row r="297" spans="2:28">
      <c r="B297" s="46"/>
      <c r="C297" s="49"/>
      <c r="D297" s="60"/>
      <c r="E297" s="49"/>
      <c r="F297" s="48"/>
      <c r="G297" s="58"/>
      <c r="H297" s="50"/>
      <c r="I297" s="51"/>
      <c r="J297" s="56"/>
      <c r="K297" s="58"/>
      <c r="L297" s="55"/>
      <c r="M297" s="49"/>
      <c r="N297" s="50"/>
      <c r="O297" s="58"/>
      <c r="P297" s="49"/>
      <c r="Q297" s="49"/>
      <c r="R297" s="55"/>
      <c r="S297" s="57"/>
      <c r="T297" s="57"/>
      <c r="U297" s="55"/>
      <c r="V297" s="56"/>
      <c r="W297" s="57"/>
      <c r="X297" s="56"/>
      <c r="Y297" s="56"/>
      <c r="Z297" s="54"/>
      <c r="AA297" s="44"/>
      <c r="AB297" s="44"/>
    </row>
    <row r="298" spans="2:28">
      <c r="B298" s="46"/>
      <c r="C298" s="49"/>
      <c r="D298" s="60"/>
      <c r="E298" s="49"/>
      <c r="F298" s="48"/>
      <c r="G298" s="58"/>
      <c r="H298" s="50"/>
      <c r="I298" s="51"/>
      <c r="J298" s="56"/>
      <c r="K298" s="58"/>
      <c r="L298" s="55"/>
      <c r="M298" s="49"/>
      <c r="N298" s="50"/>
      <c r="O298" s="58"/>
      <c r="P298" s="49"/>
      <c r="Q298" s="49"/>
      <c r="R298" s="55"/>
      <c r="S298" s="57"/>
      <c r="T298" s="57"/>
      <c r="U298" s="55"/>
      <c r="V298" s="56"/>
      <c r="W298" s="57"/>
      <c r="X298" s="56"/>
      <c r="Y298" s="56"/>
      <c r="Z298" s="54"/>
      <c r="AA298" s="44"/>
      <c r="AB298" s="44"/>
    </row>
    <row r="299" spans="2:28">
      <c r="B299" s="46"/>
      <c r="C299" s="49"/>
      <c r="D299" s="60"/>
      <c r="E299" s="49"/>
      <c r="F299" s="48"/>
      <c r="G299" s="58"/>
      <c r="H299" s="50"/>
      <c r="I299" s="51"/>
      <c r="J299" s="56"/>
      <c r="K299" s="58"/>
      <c r="L299" s="55"/>
      <c r="M299" s="49"/>
      <c r="N299" s="50"/>
      <c r="O299" s="58"/>
      <c r="P299" s="49"/>
      <c r="Q299" s="49"/>
      <c r="R299" s="55"/>
      <c r="S299" s="57"/>
      <c r="T299" s="57"/>
      <c r="U299" s="55"/>
      <c r="V299" s="56"/>
      <c r="W299" s="57"/>
      <c r="X299" s="56"/>
      <c r="Y299" s="56"/>
      <c r="Z299" s="54"/>
      <c r="AA299" s="44"/>
      <c r="AB299" s="44"/>
    </row>
    <row r="300" spans="2:28">
      <c r="B300" s="46"/>
      <c r="C300" s="49"/>
      <c r="D300" s="60"/>
      <c r="E300" s="49"/>
      <c r="F300" s="48"/>
      <c r="G300" s="58"/>
      <c r="H300" s="50"/>
      <c r="I300" s="51"/>
      <c r="J300" s="56"/>
      <c r="K300" s="58"/>
      <c r="L300" s="55"/>
      <c r="M300" s="49"/>
      <c r="N300" s="50"/>
      <c r="O300" s="58"/>
      <c r="P300" s="49"/>
      <c r="Q300" s="49"/>
      <c r="R300" s="55"/>
      <c r="S300" s="57"/>
      <c r="T300" s="57"/>
      <c r="U300" s="55"/>
      <c r="V300" s="56"/>
      <c r="W300" s="57"/>
      <c r="X300" s="56"/>
      <c r="Y300" s="56"/>
      <c r="Z300" s="54"/>
      <c r="AA300" s="44"/>
      <c r="AB300" s="44"/>
    </row>
    <row r="301" spans="2:28">
      <c r="B301" s="46"/>
      <c r="C301" s="49"/>
      <c r="D301" s="60"/>
      <c r="E301" s="49"/>
      <c r="F301" s="48"/>
      <c r="G301" s="58"/>
      <c r="H301" s="50"/>
      <c r="I301" s="51"/>
      <c r="J301" s="56"/>
      <c r="K301" s="58"/>
      <c r="L301" s="55"/>
      <c r="M301" s="49"/>
      <c r="N301" s="50"/>
      <c r="O301" s="58"/>
      <c r="P301" s="49"/>
      <c r="Q301" s="49"/>
      <c r="R301" s="55"/>
      <c r="S301" s="57"/>
      <c r="T301" s="57"/>
      <c r="U301" s="55"/>
      <c r="V301" s="56"/>
      <c r="W301" s="57"/>
      <c r="X301" s="56"/>
      <c r="Y301" s="56"/>
      <c r="Z301" s="54"/>
      <c r="AA301" s="44"/>
      <c r="AB301" s="44"/>
    </row>
    <row r="302" spans="2:28">
      <c r="B302" s="46"/>
      <c r="C302" s="49"/>
      <c r="D302" s="60"/>
      <c r="E302" s="49"/>
      <c r="F302" s="48"/>
      <c r="G302" s="58"/>
      <c r="H302" s="50"/>
      <c r="I302" s="51"/>
      <c r="J302" s="56"/>
      <c r="K302" s="58"/>
      <c r="L302" s="55"/>
      <c r="M302" s="49"/>
      <c r="N302" s="50"/>
      <c r="O302" s="58"/>
      <c r="P302" s="49"/>
      <c r="Q302" s="49"/>
      <c r="R302" s="55"/>
      <c r="S302" s="57"/>
      <c r="T302" s="57"/>
      <c r="U302" s="55"/>
      <c r="V302" s="56"/>
      <c r="W302" s="57"/>
      <c r="X302" s="56"/>
      <c r="Y302" s="56"/>
      <c r="Z302" s="54"/>
      <c r="AA302" s="44"/>
      <c r="AB302" s="44"/>
    </row>
    <row r="303" spans="2:28">
      <c r="B303" s="46"/>
      <c r="C303" s="49"/>
      <c r="D303" s="48"/>
      <c r="E303" s="49"/>
      <c r="F303" s="48"/>
      <c r="G303" s="50"/>
      <c r="H303" s="50"/>
      <c r="I303" s="51"/>
      <c r="J303" s="51"/>
      <c r="K303" s="50"/>
      <c r="L303" s="55"/>
      <c r="M303" s="49"/>
      <c r="N303" s="50"/>
      <c r="O303" s="58"/>
      <c r="P303" s="49"/>
      <c r="Q303" s="49"/>
      <c r="R303" s="55"/>
      <c r="S303" s="57"/>
      <c r="T303" s="57"/>
      <c r="U303" s="55"/>
      <c r="V303" s="56"/>
      <c r="W303" s="57"/>
      <c r="X303" s="56"/>
      <c r="Y303" s="56"/>
      <c r="Z303" s="54"/>
      <c r="AA303" s="44"/>
      <c r="AB303" s="44"/>
    </row>
    <row r="304" spans="2:28">
      <c r="B304" s="46"/>
      <c r="C304" s="49"/>
      <c r="D304" s="48"/>
      <c r="E304" s="49"/>
      <c r="F304" s="48"/>
      <c r="G304" s="50"/>
      <c r="H304" s="50"/>
      <c r="I304" s="51"/>
      <c r="J304" s="49"/>
      <c r="K304" s="50"/>
      <c r="L304" s="55"/>
      <c r="M304" s="49"/>
      <c r="N304" s="50"/>
      <c r="O304" s="58"/>
      <c r="P304" s="49"/>
      <c r="Q304" s="49"/>
      <c r="R304" s="55"/>
      <c r="S304" s="57"/>
      <c r="T304" s="57"/>
      <c r="U304" s="55"/>
      <c r="V304" s="56"/>
      <c r="W304" s="57"/>
      <c r="X304" s="56"/>
      <c r="Y304" s="56"/>
      <c r="Z304" s="54"/>
      <c r="AA304" s="44"/>
      <c r="AB304" s="44"/>
    </row>
    <row r="305" spans="2:28">
      <c r="B305" s="46"/>
      <c r="C305" s="49"/>
      <c r="D305" s="48"/>
      <c r="E305" s="49"/>
      <c r="F305" s="48"/>
      <c r="G305" s="50"/>
      <c r="H305" s="50"/>
      <c r="I305" s="51"/>
      <c r="J305" s="49"/>
      <c r="K305" s="50"/>
      <c r="L305" s="55"/>
      <c r="M305" s="49"/>
      <c r="N305" s="50"/>
      <c r="O305" s="58"/>
      <c r="P305" s="49"/>
      <c r="Q305" s="49"/>
      <c r="R305" s="55"/>
      <c r="S305" s="57"/>
      <c r="T305" s="57"/>
      <c r="U305" s="55"/>
      <c r="V305" s="56"/>
      <c r="W305" s="57"/>
      <c r="X305" s="56"/>
      <c r="Y305" s="56"/>
      <c r="Z305" s="54"/>
      <c r="AA305" s="44"/>
      <c r="AB305" s="9"/>
    </row>
    <row r="306" spans="2:28">
      <c r="B306" s="46"/>
      <c r="C306" s="49"/>
      <c r="D306" s="48"/>
      <c r="E306" s="49"/>
      <c r="F306" s="48"/>
      <c r="G306" s="50"/>
      <c r="H306" s="50"/>
      <c r="I306" s="51"/>
      <c r="J306" s="49"/>
      <c r="K306" s="50"/>
      <c r="L306" s="55"/>
      <c r="M306" s="49"/>
      <c r="N306" s="50"/>
      <c r="O306" s="58"/>
      <c r="P306" s="49"/>
      <c r="Q306" s="49"/>
      <c r="R306" s="55"/>
      <c r="S306" s="57"/>
      <c r="T306" s="57"/>
      <c r="U306" s="55"/>
      <c r="V306" s="56"/>
      <c r="W306" s="57"/>
      <c r="X306" s="56"/>
      <c r="Y306" s="56"/>
      <c r="Z306" s="54"/>
      <c r="AA306" s="44"/>
      <c r="AB306" s="9"/>
    </row>
    <row r="307" spans="2:28">
      <c r="B307" s="46"/>
      <c r="C307" s="49"/>
      <c r="D307" s="48"/>
      <c r="E307" s="49"/>
      <c r="F307" s="48"/>
      <c r="G307" s="50"/>
      <c r="H307" s="50"/>
      <c r="I307" s="51"/>
      <c r="J307" s="49"/>
      <c r="K307" s="50"/>
      <c r="L307" s="55"/>
      <c r="M307" s="49"/>
      <c r="N307" s="50"/>
      <c r="O307" s="58"/>
      <c r="P307" s="49"/>
      <c r="Q307" s="49"/>
      <c r="R307" s="55"/>
      <c r="S307" s="57"/>
      <c r="T307" s="57"/>
      <c r="U307" s="55"/>
      <c r="V307" s="56"/>
      <c r="W307" s="57"/>
      <c r="X307" s="56"/>
      <c r="Y307" s="56"/>
      <c r="Z307" s="54"/>
      <c r="AA307" s="44"/>
      <c r="AB307" s="9"/>
    </row>
    <row r="308" spans="2:28">
      <c r="B308" s="46"/>
      <c r="C308" s="49"/>
      <c r="D308" s="48"/>
      <c r="E308" s="49"/>
      <c r="F308" s="48"/>
      <c r="G308" s="50"/>
      <c r="H308" s="50"/>
      <c r="I308" s="51"/>
      <c r="J308" s="49"/>
      <c r="K308" s="50"/>
      <c r="L308" s="55"/>
      <c r="M308" s="49"/>
      <c r="N308" s="50"/>
      <c r="O308" s="58"/>
      <c r="P308" s="49"/>
      <c r="Q308" s="49"/>
      <c r="R308" s="55"/>
      <c r="S308" s="57"/>
      <c r="T308" s="57"/>
      <c r="U308" s="55"/>
      <c r="V308" s="56"/>
      <c r="W308" s="57"/>
      <c r="X308" s="56"/>
      <c r="Y308" s="56"/>
      <c r="Z308" s="54"/>
      <c r="AA308" s="44"/>
      <c r="AB308" s="9"/>
    </row>
    <row r="309" spans="2:28">
      <c r="B309" s="46"/>
      <c r="C309" s="49"/>
      <c r="D309" s="48"/>
      <c r="E309" s="49"/>
      <c r="F309" s="48"/>
      <c r="G309" s="50"/>
      <c r="H309" s="50"/>
      <c r="I309" s="51"/>
      <c r="J309" s="49"/>
      <c r="K309" s="50"/>
      <c r="L309" s="55"/>
      <c r="M309" s="49"/>
      <c r="N309" s="50"/>
      <c r="O309" s="58"/>
      <c r="P309" s="49"/>
      <c r="Q309" s="49"/>
      <c r="R309" s="55"/>
      <c r="S309" s="57"/>
      <c r="T309" s="57"/>
      <c r="U309" s="55"/>
      <c r="V309" s="56"/>
      <c r="W309" s="57"/>
      <c r="X309" s="56"/>
      <c r="Y309" s="56"/>
      <c r="Z309" s="54"/>
      <c r="AA309" s="44"/>
      <c r="AB309" s="9"/>
    </row>
    <row r="310" spans="2:28">
      <c r="B310" s="46"/>
      <c r="C310" s="49"/>
      <c r="D310" s="48"/>
      <c r="E310" s="49"/>
      <c r="F310" s="48"/>
      <c r="G310" s="50"/>
      <c r="H310" s="50"/>
      <c r="I310" s="51"/>
      <c r="J310" s="49"/>
      <c r="K310" s="50"/>
      <c r="L310" s="55"/>
      <c r="M310" s="49"/>
      <c r="N310" s="50"/>
      <c r="O310" s="58"/>
      <c r="P310" s="49"/>
      <c r="Q310" s="49"/>
      <c r="R310" s="55"/>
      <c r="S310" s="57"/>
      <c r="T310" s="57"/>
      <c r="U310" s="55"/>
      <c r="V310" s="56"/>
      <c r="W310" s="57"/>
      <c r="X310" s="56"/>
      <c r="Y310" s="56"/>
      <c r="Z310" s="54"/>
      <c r="AA310" s="44"/>
      <c r="AB310" s="9"/>
    </row>
    <row r="311" spans="2:28">
      <c r="B311" s="46"/>
      <c r="C311" s="49"/>
      <c r="D311" s="48"/>
      <c r="E311" s="49"/>
      <c r="F311" s="48"/>
      <c r="G311" s="50"/>
      <c r="H311" s="50"/>
      <c r="I311" s="51"/>
      <c r="J311" s="49"/>
      <c r="K311" s="50"/>
      <c r="L311" s="55"/>
      <c r="M311" s="49"/>
      <c r="N311" s="50"/>
      <c r="O311" s="58"/>
      <c r="P311" s="49"/>
      <c r="Q311" s="49"/>
      <c r="R311" s="55"/>
      <c r="S311" s="57"/>
      <c r="T311" s="57"/>
      <c r="U311" s="55"/>
      <c r="V311" s="56"/>
      <c r="W311" s="57"/>
      <c r="X311" s="56"/>
      <c r="Y311" s="56"/>
      <c r="Z311" s="54"/>
      <c r="AA311" s="44"/>
      <c r="AB311" s="9"/>
    </row>
    <row r="312" spans="2:28">
      <c r="B312" s="46"/>
      <c r="C312" s="49"/>
      <c r="D312" s="48"/>
      <c r="E312" s="49"/>
      <c r="F312" s="48"/>
      <c r="G312" s="50"/>
      <c r="H312" s="50"/>
      <c r="I312" s="51"/>
      <c r="J312" s="49"/>
      <c r="K312" s="50"/>
      <c r="L312" s="55"/>
      <c r="M312" s="49"/>
      <c r="N312" s="50"/>
      <c r="O312" s="58"/>
      <c r="P312" s="49"/>
      <c r="Q312" s="49"/>
      <c r="R312" s="55"/>
      <c r="S312" s="57"/>
      <c r="T312" s="57"/>
      <c r="U312" s="55"/>
      <c r="V312" s="56"/>
      <c r="W312" s="57"/>
      <c r="X312" s="56"/>
      <c r="Y312" s="56"/>
      <c r="Z312" s="54"/>
      <c r="AA312" s="44"/>
      <c r="AB312" s="9"/>
    </row>
    <row r="313" spans="2:28">
      <c r="B313" s="46"/>
      <c r="C313" s="49"/>
      <c r="D313" s="48"/>
      <c r="E313" s="49"/>
      <c r="F313" s="48"/>
      <c r="G313" s="50"/>
      <c r="H313" s="50"/>
      <c r="I313" s="51"/>
      <c r="J313" s="51"/>
      <c r="K313" s="50"/>
      <c r="L313" s="55"/>
      <c r="M313" s="49"/>
      <c r="N313" s="50"/>
      <c r="O313" s="58"/>
      <c r="P313" s="49"/>
      <c r="Q313" s="49"/>
      <c r="R313" s="55"/>
      <c r="S313" s="57"/>
      <c r="T313" s="57"/>
      <c r="U313" s="55"/>
      <c r="V313" s="56"/>
      <c r="W313" s="57"/>
      <c r="X313" s="56"/>
      <c r="Y313" s="56"/>
      <c r="Z313" s="54"/>
      <c r="AA313" s="44"/>
      <c r="AB313" s="44"/>
    </row>
    <row r="314" spans="2:28">
      <c r="B314" s="46"/>
      <c r="C314" s="49"/>
      <c r="D314" s="48"/>
      <c r="E314" s="49"/>
      <c r="F314" s="48"/>
      <c r="G314" s="50"/>
      <c r="H314" s="50"/>
      <c r="I314" s="51"/>
      <c r="J314" s="51"/>
      <c r="K314" s="50"/>
      <c r="L314" s="55"/>
      <c r="M314" s="49"/>
      <c r="N314" s="50"/>
      <c r="O314" s="58"/>
      <c r="P314" s="49"/>
      <c r="Q314" s="49"/>
      <c r="R314" s="55"/>
      <c r="S314" s="57"/>
      <c r="T314" s="57"/>
      <c r="U314" s="55"/>
      <c r="V314" s="56"/>
      <c r="W314" s="57"/>
      <c r="X314" s="56"/>
      <c r="Y314" s="56"/>
      <c r="Z314" s="54"/>
      <c r="AA314" s="44"/>
      <c r="AB314" s="44"/>
    </row>
    <row r="315" spans="2:28">
      <c r="B315" s="46"/>
      <c r="C315" s="49"/>
      <c r="D315" s="48"/>
      <c r="E315" s="49"/>
      <c r="F315" s="48"/>
      <c r="G315" s="50"/>
      <c r="H315" s="50"/>
      <c r="I315" s="51"/>
      <c r="J315" s="49"/>
      <c r="K315" s="50"/>
      <c r="L315" s="55"/>
      <c r="M315" s="49"/>
      <c r="N315" s="50"/>
      <c r="O315" s="58"/>
      <c r="P315" s="49"/>
      <c r="Q315" s="49"/>
      <c r="R315" s="55"/>
      <c r="S315" s="57"/>
      <c r="T315" s="57"/>
      <c r="U315" s="55"/>
      <c r="V315" s="56"/>
      <c r="W315" s="57"/>
      <c r="X315" s="56"/>
      <c r="Y315" s="56"/>
      <c r="Z315" s="54"/>
      <c r="AA315" s="44"/>
      <c r="AB315" s="44"/>
    </row>
    <row r="316" spans="2:28">
      <c r="B316" s="46"/>
      <c r="C316" s="49"/>
      <c r="D316" s="48"/>
      <c r="E316" s="49"/>
      <c r="F316" s="48"/>
      <c r="G316" s="50"/>
      <c r="H316" s="50"/>
      <c r="I316" s="51"/>
      <c r="J316" s="51"/>
      <c r="K316" s="50"/>
      <c r="L316" s="55"/>
      <c r="M316" s="49"/>
      <c r="N316" s="50"/>
      <c r="O316" s="58"/>
      <c r="P316" s="49"/>
      <c r="Q316" s="49"/>
      <c r="R316" s="55"/>
      <c r="S316" s="57"/>
      <c r="T316" s="57"/>
      <c r="U316" s="55"/>
      <c r="V316" s="56"/>
      <c r="W316" s="57"/>
      <c r="X316" s="56"/>
      <c r="Y316" s="56"/>
      <c r="Z316" s="54"/>
      <c r="AA316" s="44"/>
      <c r="AB316" s="44"/>
    </row>
    <row r="317" spans="2:28">
      <c r="B317" s="46"/>
      <c r="C317" s="49"/>
      <c r="D317" s="60"/>
      <c r="E317" s="49"/>
      <c r="F317" s="48"/>
      <c r="G317" s="58"/>
      <c r="H317" s="50"/>
      <c r="I317" s="51"/>
      <c r="J317" s="56"/>
      <c r="K317" s="58"/>
      <c r="L317" s="55"/>
      <c r="M317" s="49"/>
      <c r="N317" s="50"/>
      <c r="O317" s="58"/>
      <c r="P317" s="49"/>
      <c r="Q317" s="49"/>
      <c r="R317" s="55"/>
      <c r="S317" s="57"/>
      <c r="T317" s="57"/>
      <c r="U317" s="55"/>
      <c r="V317" s="56"/>
      <c r="W317" s="57"/>
      <c r="X317" s="56"/>
      <c r="Y317" s="56"/>
      <c r="Z317" s="54"/>
      <c r="AA317" s="44"/>
      <c r="AB317" s="44"/>
    </row>
    <row r="318" spans="2:28">
      <c r="B318" s="46"/>
      <c r="C318" s="49"/>
      <c r="D318" s="60"/>
      <c r="E318" s="49"/>
      <c r="F318" s="48"/>
      <c r="G318" s="58"/>
      <c r="H318" s="50"/>
      <c r="I318" s="51"/>
      <c r="J318" s="56"/>
      <c r="K318" s="58"/>
      <c r="L318" s="55"/>
      <c r="M318" s="49"/>
      <c r="N318" s="50"/>
      <c r="O318" s="58"/>
      <c r="P318" s="49"/>
      <c r="Q318" s="49"/>
      <c r="R318" s="55"/>
      <c r="S318" s="57"/>
      <c r="T318" s="57"/>
      <c r="U318" s="55"/>
      <c r="V318" s="56"/>
      <c r="W318" s="57"/>
      <c r="X318" s="56"/>
      <c r="Y318" s="56"/>
      <c r="Z318" s="54"/>
      <c r="AA318" s="44"/>
      <c r="AB318" s="44"/>
    </row>
    <row r="319" spans="2:28">
      <c r="B319" s="46"/>
      <c r="C319" s="49"/>
      <c r="D319" s="60"/>
      <c r="E319" s="49"/>
      <c r="F319" s="48"/>
      <c r="G319" s="58"/>
      <c r="H319" s="50"/>
      <c r="I319" s="51"/>
      <c r="J319" s="56"/>
      <c r="K319" s="58"/>
      <c r="L319" s="55"/>
      <c r="M319" s="49"/>
      <c r="N319" s="50"/>
      <c r="O319" s="58"/>
      <c r="P319" s="49"/>
      <c r="Q319" s="49"/>
      <c r="R319" s="55"/>
      <c r="S319" s="57"/>
      <c r="T319" s="57"/>
      <c r="U319" s="55"/>
      <c r="V319" s="56"/>
      <c r="W319" s="57"/>
      <c r="X319" s="56"/>
      <c r="Y319" s="56"/>
      <c r="Z319" s="54"/>
      <c r="AA319" s="44"/>
      <c r="AB319" s="44"/>
    </row>
    <row r="320" spans="2:28">
      <c r="B320" s="46"/>
      <c r="C320" s="49"/>
      <c r="D320" s="48"/>
      <c r="E320" s="49"/>
      <c r="F320" s="48"/>
      <c r="G320" s="50"/>
      <c r="H320" s="50"/>
      <c r="I320" s="51"/>
      <c r="J320" s="49"/>
      <c r="K320" s="50"/>
      <c r="L320" s="55"/>
      <c r="M320" s="49"/>
      <c r="N320" s="50"/>
      <c r="O320" s="58"/>
      <c r="P320" s="49"/>
      <c r="Q320" s="49"/>
      <c r="R320" s="55"/>
      <c r="S320" s="57"/>
      <c r="T320" s="57"/>
      <c r="U320" s="55"/>
      <c r="V320" s="56"/>
      <c r="W320" s="57"/>
      <c r="X320" s="56"/>
      <c r="Y320" s="56"/>
      <c r="Z320" s="54"/>
      <c r="AA320" s="44"/>
      <c r="AB320" s="44"/>
    </row>
    <row r="321" spans="2:28">
      <c r="B321" s="46"/>
      <c r="C321" s="47"/>
      <c r="D321" s="60"/>
      <c r="E321" s="49"/>
      <c r="F321" s="48"/>
      <c r="G321" s="58"/>
      <c r="H321" s="50"/>
      <c r="I321" s="51"/>
      <c r="J321" s="61"/>
      <c r="K321" s="58"/>
      <c r="L321" s="55"/>
      <c r="M321" s="49"/>
      <c r="N321" s="50"/>
      <c r="O321" s="58"/>
      <c r="P321" s="49"/>
      <c r="Q321" s="49"/>
      <c r="R321" s="55"/>
      <c r="S321" s="57"/>
      <c r="T321" s="57"/>
      <c r="U321" s="55"/>
      <c r="V321" s="56"/>
      <c r="W321" s="57"/>
      <c r="X321" s="56"/>
      <c r="Y321" s="56"/>
      <c r="Z321" s="54"/>
      <c r="AA321" s="44"/>
      <c r="AB321" s="44"/>
    </row>
    <row r="322" spans="2:28">
      <c r="B322" s="46"/>
      <c r="C322" s="47"/>
      <c r="D322" s="62"/>
      <c r="E322" s="49"/>
      <c r="F322" s="48"/>
      <c r="G322" s="50"/>
      <c r="H322" s="50"/>
      <c r="I322" s="51"/>
      <c r="J322" s="51"/>
      <c r="K322" s="50"/>
      <c r="L322" s="55"/>
      <c r="M322" s="49"/>
      <c r="N322" s="50"/>
      <c r="O322" s="58"/>
      <c r="P322" s="49"/>
      <c r="Q322" s="49"/>
      <c r="R322" s="55"/>
      <c r="S322" s="57"/>
      <c r="T322" s="57"/>
      <c r="U322" s="55"/>
      <c r="V322" s="56"/>
      <c r="W322" s="57"/>
      <c r="X322" s="56"/>
      <c r="Y322" s="56"/>
      <c r="Z322" s="54"/>
      <c r="AA322" s="44"/>
      <c r="AB322" s="44"/>
    </row>
    <row r="323" spans="2:28">
      <c r="B323" s="46"/>
      <c r="C323" s="47"/>
      <c r="D323" s="48"/>
      <c r="E323" s="49"/>
      <c r="F323" s="48"/>
      <c r="G323" s="50"/>
      <c r="H323" s="50"/>
      <c r="I323" s="51"/>
      <c r="J323" s="49"/>
      <c r="K323" s="50"/>
      <c r="L323" s="55"/>
      <c r="M323" s="49"/>
      <c r="N323" s="50"/>
      <c r="O323" s="58"/>
      <c r="P323" s="49"/>
      <c r="Q323" s="49"/>
      <c r="R323" s="55"/>
      <c r="S323" s="57"/>
      <c r="T323" s="57"/>
      <c r="U323" s="55"/>
      <c r="V323" s="56"/>
      <c r="W323" s="57"/>
      <c r="X323" s="56"/>
      <c r="Y323" s="56"/>
      <c r="Z323" s="54"/>
      <c r="AA323" s="44"/>
      <c r="AB323" s="44"/>
    </row>
    <row r="324" spans="2:28">
      <c r="B324" s="46"/>
      <c r="C324" s="47"/>
      <c r="D324" s="48"/>
      <c r="E324" s="49"/>
      <c r="F324" s="48"/>
      <c r="G324" s="50"/>
      <c r="H324" s="50"/>
      <c r="I324" s="51"/>
      <c r="J324" s="49"/>
      <c r="K324" s="49"/>
      <c r="L324" s="55"/>
      <c r="M324" s="49"/>
      <c r="N324" s="50"/>
      <c r="O324" s="58"/>
      <c r="P324" s="49"/>
      <c r="Q324" s="49"/>
      <c r="R324" s="55"/>
      <c r="S324" s="57"/>
      <c r="T324" s="57"/>
      <c r="U324" s="55"/>
      <c r="V324" s="56"/>
      <c r="W324" s="57"/>
      <c r="X324" s="56"/>
      <c r="Y324" s="56"/>
      <c r="Z324" s="54"/>
      <c r="AA324" s="44"/>
      <c r="AB324" s="44"/>
    </row>
    <row r="325" spans="2:28">
      <c r="B325" s="46"/>
      <c r="C325" s="47"/>
      <c r="D325" s="48"/>
      <c r="E325" s="49"/>
      <c r="F325" s="48"/>
      <c r="G325" s="50"/>
      <c r="H325" s="50"/>
      <c r="I325" s="51"/>
      <c r="J325" s="49"/>
      <c r="K325" s="49"/>
      <c r="L325" s="55"/>
      <c r="M325" s="49"/>
      <c r="N325" s="50"/>
      <c r="O325" s="58"/>
      <c r="P325" s="49"/>
      <c r="Q325" s="49"/>
      <c r="R325" s="55"/>
      <c r="S325" s="57"/>
      <c r="T325" s="57"/>
      <c r="U325" s="55"/>
      <c r="V325" s="56"/>
      <c r="W325" s="57"/>
      <c r="X325" s="56"/>
      <c r="Y325" s="56"/>
      <c r="Z325" s="54"/>
      <c r="AA325" s="44"/>
      <c r="AB325" s="44"/>
    </row>
    <row r="326" spans="2:28">
      <c r="B326" s="46"/>
      <c r="C326" s="47"/>
      <c r="D326" s="48"/>
      <c r="E326" s="49"/>
      <c r="F326" s="48"/>
      <c r="G326" s="50"/>
      <c r="H326" s="50"/>
      <c r="I326" s="51"/>
      <c r="J326" s="49"/>
      <c r="K326" s="49"/>
      <c r="L326" s="55"/>
      <c r="M326" s="49"/>
      <c r="N326" s="50"/>
      <c r="O326" s="58"/>
      <c r="P326" s="49"/>
      <c r="Q326" s="49"/>
      <c r="R326" s="55"/>
      <c r="S326" s="57"/>
      <c r="T326" s="57"/>
      <c r="U326" s="55"/>
      <c r="V326" s="56"/>
      <c r="W326" s="57"/>
      <c r="X326" s="56"/>
      <c r="Y326" s="56"/>
      <c r="Z326" s="54"/>
      <c r="AA326" s="44"/>
      <c r="AB326" s="44"/>
    </row>
    <row r="327" spans="2:28">
      <c r="B327" s="46"/>
      <c r="C327" s="47"/>
      <c r="D327" s="48"/>
      <c r="E327" s="49"/>
      <c r="F327" s="48"/>
      <c r="G327" s="50"/>
      <c r="H327" s="50"/>
      <c r="I327" s="51"/>
      <c r="J327" s="49"/>
      <c r="K327" s="49"/>
      <c r="L327" s="55"/>
      <c r="M327" s="49"/>
      <c r="N327" s="50"/>
      <c r="O327" s="58"/>
      <c r="P327" s="49"/>
      <c r="Q327" s="49"/>
      <c r="R327" s="55"/>
      <c r="S327" s="57"/>
      <c r="T327" s="57"/>
      <c r="U327" s="55"/>
      <c r="V327" s="56"/>
      <c r="W327" s="57"/>
      <c r="X327" s="56"/>
      <c r="Y327" s="56"/>
      <c r="Z327" s="54"/>
      <c r="AA327" s="44"/>
      <c r="AB327" s="44"/>
    </row>
    <row r="328" spans="2:28">
      <c r="B328" s="46"/>
      <c r="C328" s="47"/>
      <c r="D328" s="47"/>
      <c r="E328" s="49"/>
      <c r="F328" s="48"/>
      <c r="G328" s="49"/>
      <c r="H328" s="50"/>
      <c r="I328" s="51"/>
      <c r="J328" s="49"/>
      <c r="K328" s="49"/>
      <c r="L328" s="55"/>
      <c r="M328" s="49"/>
      <c r="N328" s="50"/>
      <c r="O328" s="58"/>
      <c r="P328" s="49"/>
      <c r="Q328" s="49"/>
      <c r="R328" s="55"/>
      <c r="S328" s="57"/>
      <c r="T328" s="57"/>
      <c r="U328" s="55"/>
      <c r="V328" s="56"/>
      <c r="W328" s="57"/>
      <c r="X328" s="56"/>
      <c r="Y328" s="56"/>
      <c r="Z328" s="54"/>
      <c r="AA328" s="44"/>
      <c r="AB328" s="44"/>
    </row>
    <row r="329" spans="2:28">
      <c r="B329" s="46"/>
      <c r="C329" s="47"/>
      <c r="D329" s="48"/>
      <c r="E329" s="49"/>
      <c r="F329" s="48"/>
      <c r="G329" s="50"/>
      <c r="H329" s="50"/>
      <c r="I329" s="51"/>
      <c r="J329" s="49"/>
      <c r="K329" s="49"/>
      <c r="L329" s="49"/>
      <c r="M329" s="49"/>
      <c r="N329" s="49"/>
      <c r="O329" s="59"/>
      <c r="P329" s="49"/>
      <c r="Q329" s="49"/>
      <c r="R329" s="49"/>
      <c r="S329" s="49"/>
      <c r="T329" s="49"/>
      <c r="U329" s="49"/>
      <c r="V329" s="49"/>
      <c r="W329" s="51"/>
      <c r="X329" s="51"/>
      <c r="Y329" s="49"/>
      <c r="Z329" s="54"/>
      <c r="AA329" s="44"/>
      <c r="AB329" s="44"/>
    </row>
    <row r="330" spans="2:28">
      <c r="B330" s="46"/>
      <c r="C330" s="44"/>
      <c r="D330" s="63"/>
      <c r="E330" s="64"/>
      <c r="F330" s="9"/>
      <c r="G330" s="9"/>
      <c r="H330" s="9"/>
      <c r="I330" s="51"/>
      <c r="J330" s="44"/>
      <c r="K330" s="44"/>
      <c r="L330" s="55"/>
      <c r="M330" s="49"/>
      <c r="N330" s="50"/>
      <c r="O330" s="58"/>
      <c r="P330" s="49"/>
      <c r="Q330" s="49"/>
      <c r="R330" s="55"/>
      <c r="S330" s="57"/>
      <c r="T330" s="57"/>
      <c r="U330" s="55"/>
      <c r="V330" s="56"/>
      <c r="W330" s="57"/>
      <c r="X330" s="56"/>
      <c r="Y330" s="56"/>
      <c r="Z330" s="54"/>
      <c r="AA330" s="44"/>
      <c r="AB330" s="44"/>
    </row>
    <row r="331" spans="2:28">
      <c r="B331" s="44"/>
      <c r="C331" s="47"/>
      <c r="D331" s="47"/>
      <c r="E331" s="49"/>
      <c r="F331" s="47"/>
      <c r="G331" s="47"/>
      <c r="H331" s="47"/>
      <c r="I331" s="47"/>
      <c r="J331" s="47"/>
      <c r="K331" s="47"/>
      <c r="L331" s="44"/>
      <c r="M331" s="44"/>
      <c r="N331" s="44"/>
      <c r="O331" s="44"/>
      <c r="P331" s="44"/>
      <c r="Q331" s="44"/>
      <c r="R331" s="55"/>
      <c r="S331" s="57"/>
      <c r="T331" s="57"/>
      <c r="U331" s="55"/>
      <c r="V331" s="56"/>
      <c r="W331" s="57"/>
      <c r="X331" s="56"/>
      <c r="Y331" s="56"/>
      <c r="Z331" s="54"/>
      <c r="AA331" s="44"/>
      <c r="AB331" s="44"/>
    </row>
    <row r="332" spans="2:28">
      <c r="B332" s="44"/>
      <c r="C332" s="63"/>
      <c r="D332" s="63"/>
      <c r="E332" s="64"/>
      <c r="F332" s="63"/>
      <c r="G332" s="63"/>
      <c r="H332" s="63"/>
      <c r="I332" s="63"/>
      <c r="J332" s="63"/>
      <c r="K332" s="63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63"/>
      <c r="AB332" s="63"/>
    </row>
  </sheetData>
  <mergeCells count="1">
    <mergeCell ref="B1:D1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01"/>
  <sheetViews>
    <sheetView workbookViewId="0">
      <selection activeCell="F1" sqref="F1"/>
    </sheetView>
  </sheetViews>
  <sheetFormatPr defaultRowHeight="15"/>
  <cols>
    <col min="1" max="1" width="4.42578125" bestFit="1" customWidth="1"/>
    <col min="2" max="2" width="5.85546875" bestFit="1" customWidth="1"/>
    <col min="3" max="3" width="8.85546875" bestFit="1" customWidth="1"/>
    <col min="4" max="4" width="11.5703125" bestFit="1" customWidth="1"/>
    <col min="5" max="5" width="10.7109375" bestFit="1" customWidth="1"/>
    <col min="6" max="6" width="2" bestFit="1" customWidth="1"/>
    <col min="7" max="7" width="7" bestFit="1" customWidth="1"/>
    <col min="8" max="8" width="5.5703125" bestFit="1" customWidth="1"/>
    <col min="9" max="9" width="10.5703125" bestFit="1" customWidth="1"/>
    <col min="10" max="10" width="4" bestFit="1" customWidth="1"/>
    <col min="11" max="11" width="5" bestFit="1" customWidth="1"/>
    <col min="12" max="12" width="10.7109375" bestFit="1" customWidth="1"/>
    <col min="13" max="13" width="8.5703125" bestFit="1" customWidth="1"/>
    <col min="14" max="14" width="8.5703125" customWidth="1"/>
    <col min="15" max="15" width="9.5703125" bestFit="1" customWidth="1"/>
    <col min="16" max="16" width="7.5703125" bestFit="1" customWidth="1"/>
    <col min="17" max="17" width="10.7109375" bestFit="1" customWidth="1"/>
    <col min="18" max="18" width="5.85546875" bestFit="1" customWidth="1"/>
    <col min="19" max="19" width="11" customWidth="1"/>
    <col min="20" max="20" width="5" bestFit="1" customWidth="1"/>
    <col min="22" max="22" width="8.42578125" bestFit="1" customWidth="1"/>
  </cols>
  <sheetData>
    <row r="1" spans="1:19" ht="15.75">
      <c r="A1" s="3">
        <v>345</v>
      </c>
      <c r="B1" s="8" t="e">
        <f>#REF!+1</f>
        <v>#REF!</v>
      </c>
      <c r="C1" s="1" t="s">
        <v>127</v>
      </c>
      <c r="D1" s="6" t="s">
        <v>85</v>
      </c>
      <c r="E1" s="2" t="s">
        <v>49</v>
      </c>
      <c r="F1" s="1">
        <v>1</v>
      </c>
      <c r="G1" s="26">
        <v>18.04</v>
      </c>
      <c r="H1" s="11">
        <f t="shared" ref="H1:H32" si="0">G1-K1/5</f>
        <v>17.585999999999999</v>
      </c>
      <c r="I1" s="12">
        <f t="shared" ref="I1:I32" si="1">H1*2371</f>
        <v>41696.405999999995</v>
      </c>
      <c r="J1" s="13">
        <v>250</v>
      </c>
      <c r="K1" s="10">
        <v>2.27</v>
      </c>
      <c r="L1" s="29">
        <f>K1*48000</f>
        <v>108960</v>
      </c>
      <c r="M1" s="29">
        <f t="shared" ref="M1:M32" si="2">K1*394</f>
        <v>894.38</v>
      </c>
      <c r="N1" s="17">
        <v>7034.4</v>
      </c>
      <c r="O1" s="29">
        <f t="shared" ref="O1" si="3">H1*400</f>
        <v>7034.4</v>
      </c>
      <c r="P1" s="29">
        <v>11</v>
      </c>
      <c r="Q1" s="29">
        <f t="shared" ref="Q1:Q32" si="4">I1+L1+M1+O1+P1</f>
        <v>158596.18599999999</v>
      </c>
      <c r="R1" s="17" t="e">
        <f>I1+#REF!+#REF!+#REF!+#REF!</f>
        <v>#REF!</v>
      </c>
      <c r="S1" s="54"/>
    </row>
    <row r="2" spans="1:19" ht="15.75">
      <c r="A2" s="3"/>
      <c r="B2" s="8"/>
      <c r="C2" s="1"/>
      <c r="D2" s="6" t="s">
        <v>177</v>
      </c>
      <c r="E2" s="2" t="s">
        <v>176</v>
      </c>
      <c r="F2" s="1">
        <v>1</v>
      </c>
      <c r="G2" s="10">
        <v>2.48</v>
      </c>
      <c r="H2" s="11">
        <f t="shared" si="0"/>
        <v>2.48</v>
      </c>
      <c r="I2" s="12">
        <f t="shared" si="1"/>
        <v>5880.08</v>
      </c>
      <c r="J2" s="13"/>
      <c r="K2" s="10"/>
      <c r="L2" s="29"/>
      <c r="M2" s="29">
        <f t="shared" si="2"/>
        <v>0</v>
      </c>
      <c r="N2" s="17">
        <v>750</v>
      </c>
      <c r="O2" s="29">
        <f>H2*250</f>
        <v>620</v>
      </c>
      <c r="P2" s="29"/>
      <c r="Q2" s="29">
        <f t="shared" si="4"/>
        <v>6500.08</v>
      </c>
      <c r="R2" s="17" t="e">
        <f>I2+#REF!+#REF!+#REF!+#REF!</f>
        <v>#REF!</v>
      </c>
      <c r="S2" s="54"/>
    </row>
    <row r="3" spans="1:19" ht="15.75">
      <c r="A3" s="4"/>
      <c r="B3" s="8"/>
      <c r="C3" s="1"/>
      <c r="D3" s="6" t="s">
        <v>178</v>
      </c>
      <c r="E3" s="2" t="s">
        <v>176</v>
      </c>
      <c r="F3" s="1">
        <v>1</v>
      </c>
      <c r="G3" s="1">
        <v>3.31</v>
      </c>
      <c r="H3" s="11">
        <f t="shared" si="0"/>
        <v>3.31</v>
      </c>
      <c r="I3" s="12">
        <f t="shared" si="1"/>
        <v>7848.01</v>
      </c>
      <c r="J3" s="1"/>
      <c r="K3" s="1"/>
      <c r="L3" s="29"/>
      <c r="M3" s="29">
        <f t="shared" si="2"/>
        <v>0</v>
      </c>
      <c r="N3" s="17">
        <v>827.5</v>
      </c>
      <c r="O3" s="29">
        <f t="shared" ref="O3:O8" si="5">H3*250</f>
        <v>827.5</v>
      </c>
      <c r="P3" s="29"/>
      <c r="Q3" s="29">
        <f t="shared" si="4"/>
        <v>8675.51</v>
      </c>
      <c r="R3" s="17" t="e">
        <f>I3+#REF!+#REF!+#REF!+#REF!</f>
        <v>#REF!</v>
      </c>
      <c r="S3" s="54"/>
    </row>
    <row r="4" spans="1:19" ht="15.75">
      <c r="A4" s="4"/>
      <c r="B4" s="8"/>
      <c r="C4" s="1"/>
      <c r="D4" s="6" t="s">
        <v>184</v>
      </c>
      <c r="E4" s="2" t="s">
        <v>176</v>
      </c>
      <c r="F4" s="1">
        <v>1</v>
      </c>
      <c r="G4" s="1">
        <v>3.32</v>
      </c>
      <c r="H4" s="11">
        <f t="shared" si="0"/>
        <v>3.32</v>
      </c>
      <c r="I4" s="12">
        <f t="shared" si="1"/>
        <v>7871.7199999999993</v>
      </c>
      <c r="J4" s="1"/>
      <c r="K4" s="1"/>
      <c r="L4" s="29"/>
      <c r="M4" s="29">
        <f t="shared" si="2"/>
        <v>0</v>
      </c>
      <c r="N4" s="17">
        <v>830</v>
      </c>
      <c r="O4" s="29">
        <f t="shared" si="5"/>
        <v>830</v>
      </c>
      <c r="P4" s="29"/>
      <c r="Q4" s="29">
        <f t="shared" si="4"/>
        <v>8701.7199999999993</v>
      </c>
      <c r="R4" s="17" t="e">
        <f>I4+#REF!+#REF!+#REF!+#REF!</f>
        <v>#REF!</v>
      </c>
      <c r="S4" s="54"/>
    </row>
    <row r="5" spans="1:19" ht="15.75">
      <c r="A5" s="4"/>
      <c r="B5" s="8"/>
      <c r="C5" s="1"/>
      <c r="D5" s="6" t="s">
        <v>183</v>
      </c>
      <c r="E5" s="2" t="s">
        <v>176</v>
      </c>
      <c r="F5" s="1">
        <v>1</v>
      </c>
      <c r="G5" s="1">
        <v>3.36</v>
      </c>
      <c r="H5" s="11">
        <f t="shared" si="0"/>
        <v>3.36</v>
      </c>
      <c r="I5" s="12">
        <f t="shared" si="1"/>
        <v>7966.5599999999995</v>
      </c>
      <c r="J5" s="1"/>
      <c r="K5" s="1"/>
      <c r="L5" s="29"/>
      <c r="M5" s="29">
        <f t="shared" si="2"/>
        <v>0</v>
      </c>
      <c r="N5" s="17">
        <v>840</v>
      </c>
      <c r="O5" s="29">
        <f t="shared" si="5"/>
        <v>840</v>
      </c>
      <c r="P5" s="29"/>
      <c r="Q5" s="29">
        <f t="shared" si="4"/>
        <v>8806.56</v>
      </c>
      <c r="R5" s="17" t="e">
        <f>I5+#REF!+#REF!+#REF!+#REF!</f>
        <v>#REF!</v>
      </c>
      <c r="S5" s="54"/>
    </row>
    <row r="6" spans="1:19" ht="15.75">
      <c r="A6" s="4"/>
      <c r="B6" s="8"/>
      <c r="C6" s="1"/>
      <c r="D6" s="6" t="s">
        <v>181</v>
      </c>
      <c r="E6" s="2" t="s">
        <v>176</v>
      </c>
      <c r="F6" s="1">
        <v>1</v>
      </c>
      <c r="G6" s="1">
        <v>5.99</v>
      </c>
      <c r="H6" s="11">
        <f t="shared" si="0"/>
        <v>5.99</v>
      </c>
      <c r="I6" s="12">
        <f t="shared" si="1"/>
        <v>14202.29</v>
      </c>
      <c r="J6" s="1"/>
      <c r="K6" s="1"/>
      <c r="L6" s="29"/>
      <c r="M6" s="29">
        <f t="shared" si="2"/>
        <v>0</v>
      </c>
      <c r="N6" s="17">
        <v>1497.5</v>
      </c>
      <c r="O6" s="29">
        <f t="shared" si="5"/>
        <v>1497.5</v>
      </c>
      <c r="P6" s="29"/>
      <c r="Q6" s="29">
        <f t="shared" si="4"/>
        <v>15699.79</v>
      </c>
      <c r="R6" s="17" t="e">
        <f>I6+#REF!+#REF!+#REF!+#REF!</f>
        <v>#REF!</v>
      </c>
      <c r="S6" s="54"/>
    </row>
    <row r="7" spans="1:19" ht="15.75">
      <c r="A7" s="4"/>
      <c r="B7" s="8"/>
      <c r="C7" s="1"/>
      <c r="D7" s="6" t="s">
        <v>182</v>
      </c>
      <c r="E7" s="2" t="s">
        <v>176</v>
      </c>
      <c r="F7" s="1">
        <v>1</v>
      </c>
      <c r="G7" s="1">
        <v>3.38</v>
      </c>
      <c r="H7" s="11">
        <f t="shared" si="0"/>
        <v>3.38</v>
      </c>
      <c r="I7" s="12">
        <f t="shared" si="1"/>
        <v>8013.98</v>
      </c>
      <c r="J7" s="1"/>
      <c r="K7" s="1"/>
      <c r="L7" s="29"/>
      <c r="M7" s="29">
        <f t="shared" si="2"/>
        <v>0</v>
      </c>
      <c r="N7" s="17">
        <v>845</v>
      </c>
      <c r="O7" s="29">
        <f t="shared" si="5"/>
        <v>845</v>
      </c>
      <c r="P7" s="29"/>
      <c r="Q7" s="29">
        <f t="shared" si="4"/>
        <v>8858.98</v>
      </c>
      <c r="R7" s="17" t="e">
        <f>I7+#REF!+#REF!+#REF!+#REF!</f>
        <v>#REF!</v>
      </c>
      <c r="S7" s="54"/>
    </row>
    <row r="8" spans="1:19" ht="15.75">
      <c r="A8" s="4"/>
      <c r="B8" s="8"/>
      <c r="C8" s="1"/>
      <c r="D8" s="6" t="s">
        <v>179</v>
      </c>
      <c r="E8" s="2" t="s">
        <v>176</v>
      </c>
      <c r="F8" s="1">
        <v>1</v>
      </c>
      <c r="G8" s="1">
        <v>6.04</v>
      </c>
      <c r="H8" s="11">
        <f t="shared" si="0"/>
        <v>6.04</v>
      </c>
      <c r="I8" s="12">
        <f t="shared" si="1"/>
        <v>14320.84</v>
      </c>
      <c r="J8" s="1"/>
      <c r="K8" s="1"/>
      <c r="L8" s="29"/>
      <c r="M8" s="29">
        <f t="shared" si="2"/>
        <v>0</v>
      </c>
      <c r="N8" s="17">
        <v>1510</v>
      </c>
      <c r="O8" s="29">
        <f t="shared" si="5"/>
        <v>1510</v>
      </c>
      <c r="P8" s="29"/>
      <c r="Q8" s="29">
        <f t="shared" si="4"/>
        <v>15830.84</v>
      </c>
      <c r="R8" s="17" t="e">
        <f>I8+#REF!+#REF!+#REF!+#REF!</f>
        <v>#REF!</v>
      </c>
      <c r="S8" s="54"/>
    </row>
    <row r="9" spans="1:19" ht="15.75">
      <c r="A9" s="3">
        <v>332</v>
      </c>
      <c r="B9" s="8">
        <f>B8+1</f>
        <v>1</v>
      </c>
      <c r="C9" s="1" t="s">
        <v>117</v>
      </c>
      <c r="D9" s="28" t="s">
        <v>37</v>
      </c>
      <c r="E9" s="2" t="s">
        <v>56</v>
      </c>
      <c r="F9" s="15">
        <v>2</v>
      </c>
      <c r="G9" s="26">
        <v>5.64</v>
      </c>
      <c r="H9" s="11">
        <f t="shared" si="0"/>
        <v>5.484</v>
      </c>
      <c r="I9" s="12">
        <f t="shared" si="1"/>
        <v>13002.564</v>
      </c>
      <c r="J9" s="2">
        <v>44</v>
      </c>
      <c r="K9" s="29">
        <v>0.78</v>
      </c>
      <c r="L9" s="29">
        <f t="shared" ref="L9:L72" si="6">K9*48000</f>
        <v>37440</v>
      </c>
      <c r="M9" s="29">
        <f t="shared" si="2"/>
        <v>307.32</v>
      </c>
      <c r="N9" s="17">
        <v>2193.6</v>
      </c>
      <c r="O9" s="29">
        <f t="shared" ref="O9:O22" si="7">H9*400</f>
        <v>2193.6</v>
      </c>
      <c r="P9" s="29">
        <v>22</v>
      </c>
      <c r="Q9" s="29">
        <f t="shared" si="4"/>
        <v>52965.483999999997</v>
      </c>
      <c r="R9" s="17" t="e">
        <f>I9+#REF!+#REF!+#REF!+#REF!</f>
        <v>#REF!</v>
      </c>
      <c r="S9" s="54"/>
    </row>
    <row r="10" spans="1:19" ht="15.75">
      <c r="A10" s="4">
        <v>285</v>
      </c>
      <c r="B10" s="8">
        <f>B9+1</f>
        <v>2</v>
      </c>
      <c r="C10" s="7" t="s">
        <v>171</v>
      </c>
      <c r="D10" s="6" t="s">
        <v>55</v>
      </c>
      <c r="E10" s="7" t="s">
        <v>56</v>
      </c>
      <c r="F10" s="1">
        <v>2</v>
      </c>
      <c r="G10" s="32">
        <v>2.6</v>
      </c>
      <c r="H10" s="11">
        <f t="shared" si="0"/>
        <v>2.5620000000000003</v>
      </c>
      <c r="I10" s="12">
        <f t="shared" si="1"/>
        <v>6074.5020000000004</v>
      </c>
      <c r="J10" s="1">
        <v>18</v>
      </c>
      <c r="K10" s="32">
        <v>0.19</v>
      </c>
      <c r="L10" s="29">
        <f t="shared" si="6"/>
        <v>9120</v>
      </c>
      <c r="M10" s="29">
        <f t="shared" si="2"/>
        <v>74.86</v>
      </c>
      <c r="N10" s="17">
        <v>1024.8000000000002</v>
      </c>
      <c r="O10" s="29">
        <f t="shared" si="7"/>
        <v>1024.8000000000002</v>
      </c>
      <c r="P10" s="29">
        <v>22</v>
      </c>
      <c r="Q10" s="29">
        <f t="shared" si="4"/>
        <v>16316.162</v>
      </c>
      <c r="R10" s="17" t="e">
        <f>I10+#REF!+#REF!+#REF!+#REF!</f>
        <v>#REF!</v>
      </c>
      <c r="S10" s="54"/>
    </row>
    <row r="11" spans="1:19" ht="15.75">
      <c r="A11" s="4">
        <v>297</v>
      </c>
      <c r="B11" s="8">
        <v>45</v>
      </c>
      <c r="C11" s="7" t="s">
        <v>174</v>
      </c>
      <c r="D11" s="6" t="s">
        <v>175</v>
      </c>
      <c r="E11" s="7" t="s">
        <v>56</v>
      </c>
      <c r="F11" s="1">
        <v>2</v>
      </c>
      <c r="G11" s="32">
        <v>2.79</v>
      </c>
      <c r="H11" s="11">
        <f t="shared" si="0"/>
        <v>2.734</v>
      </c>
      <c r="I11" s="12">
        <f t="shared" si="1"/>
        <v>6482.3140000000003</v>
      </c>
      <c r="J11" s="1">
        <v>61</v>
      </c>
      <c r="K11" s="32">
        <v>0.28000000000000003</v>
      </c>
      <c r="L11" s="29">
        <f t="shared" si="6"/>
        <v>13440.000000000002</v>
      </c>
      <c r="M11" s="29">
        <f t="shared" si="2"/>
        <v>110.32000000000001</v>
      </c>
      <c r="N11" s="17">
        <v>1093.5999999999999</v>
      </c>
      <c r="O11" s="29">
        <f t="shared" si="7"/>
        <v>1093.5999999999999</v>
      </c>
      <c r="P11" s="29">
        <v>22</v>
      </c>
      <c r="Q11" s="29">
        <f t="shared" si="4"/>
        <v>21148.234</v>
      </c>
      <c r="R11" s="17" t="e">
        <f>I11+#REF!+#REF!+#REF!+#REF!</f>
        <v>#REF!</v>
      </c>
      <c r="S11" s="54"/>
    </row>
    <row r="12" spans="1:19" ht="15.75">
      <c r="A12" s="3">
        <v>314</v>
      </c>
      <c r="B12" s="8">
        <v>1</v>
      </c>
      <c r="C12" s="1" t="s">
        <v>102</v>
      </c>
      <c r="D12" s="28" t="s">
        <v>22</v>
      </c>
      <c r="E12" s="2" t="s">
        <v>46</v>
      </c>
      <c r="F12" s="1">
        <v>2</v>
      </c>
      <c r="G12" s="26">
        <v>4.53</v>
      </c>
      <c r="H12" s="11">
        <f t="shared" si="0"/>
        <v>4.4420000000000002</v>
      </c>
      <c r="I12" s="12">
        <f t="shared" si="1"/>
        <v>10531.982</v>
      </c>
      <c r="J12" s="2">
        <v>50</v>
      </c>
      <c r="K12" s="29">
        <v>0.44</v>
      </c>
      <c r="L12" s="29">
        <f t="shared" si="6"/>
        <v>21120</v>
      </c>
      <c r="M12" s="29">
        <f t="shared" si="2"/>
        <v>173.36</v>
      </c>
      <c r="N12" s="17">
        <v>1776.8000000000002</v>
      </c>
      <c r="O12" s="29">
        <f t="shared" si="7"/>
        <v>1776.8000000000002</v>
      </c>
      <c r="P12" s="29">
        <v>22</v>
      </c>
      <c r="Q12" s="29">
        <f t="shared" si="4"/>
        <v>33624.142</v>
      </c>
      <c r="R12" s="17" t="e">
        <f>I12+#REF!+#REF!+#REF!+#REF!</f>
        <v>#REF!</v>
      </c>
      <c r="S12" s="54"/>
    </row>
    <row r="13" spans="1:19" ht="15.75">
      <c r="A13" s="3">
        <v>317</v>
      </c>
      <c r="B13" s="8">
        <f t="shared" ref="B13:B28" si="8">B12+1</f>
        <v>2</v>
      </c>
      <c r="C13" s="1" t="s">
        <v>103</v>
      </c>
      <c r="D13" s="28" t="s">
        <v>23</v>
      </c>
      <c r="E13" s="2" t="s">
        <v>46</v>
      </c>
      <c r="F13" s="1">
        <v>2</v>
      </c>
      <c r="G13" s="26">
        <v>4.53</v>
      </c>
      <c r="H13" s="11">
        <f t="shared" si="0"/>
        <v>4.3920000000000003</v>
      </c>
      <c r="I13" s="12">
        <f t="shared" si="1"/>
        <v>10413.432000000001</v>
      </c>
      <c r="J13" s="2">
        <v>62</v>
      </c>
      <c r="K13" s="29">
        <v>0.69</v>
      </c>
      <c r="L13" s="29">
        <f t="shared" si="6"/>
        <v>33120</v>
      </c>
      <c r="M13" s="29">
        <f t="shared" si="2"/>
        <v>271.85999999999996</v>
      </c>
      <c r="N13" s="17">
        <v>1756.8000000000002</v>
      </c>
      <c r="O13" s="29">
        <f t="shared" si="7"/>
        <v>1756.8000000000002</v>
      </c>
      <c r="P13" s="29">
        <v>22</v>
      </c>
      <c r="Q13" s="29">
        <f t="shared" si="4"/>
        <v>45584.092000000004</v>
      </c>
      <c r="R13" s="17" t="e">
        <f>I13+#REF!+#REF!+#REF!+#REF!</f>
        <v>#REF!</v>
      </c>
      <c r="S13" s="54"/>
    </row>
    <row r="14" spans="1:19" ht="15.75">
      <c r="A14" s="3">
        <v>321</v>
      </c>
      <c r="B14" s="8">
        <f t="shared" si="8"/>
        <v>3</v>
      </c>
      <c r="C14" s="1" t="s">
        <v>106</v>
      </c>
      <c r="D14" s="28" t="s">
        <v>26</v>
      </c>
      <c r="E14" s="2" t="s">
        <v>46</v>
      </c>
      <c r="F14" s="1">
        <v>2</v>
      </c>
      <c r="G14" s="29">
        <v>2.1</v>
      </c>
      <c r="H14" s="11">
        <f t="shared" si="0"/>
        <v>2.0260000000000002</v>
      </c>
      <c r="I14" s="12">
        <f t="shared" si="1"/>
        <v>4803.6460000000006</v>
      </c>
      <c r="J14" s="2">
        <v>38</v>
      </c>
      <c r="K14" s="29">
        <v>0.37</v>
      </c>
      <c r="L14" s="29">
        <f t="shared" si="6"/>
        <v>17760</v>
      </c>
      <c r="M14" s="29">
        <f t="shared" si="2"/>
        <v>145.78</v>
      </c>
      <c r="N14" s="17">
        <v>810.40000000000009</v>
      </c>
      <c r="O14" s="29">
        <f t="shared" si="7"/>
        <v>810.40000000000009</v>
      </c>
      <c r="P14" s="29">
        <v>22</v>
      </c>
      <c r="Q14" s="29">
        <f t="shared" si="4"/>
        <v>23541.826000000001</v>
      </c>
      <c r="R14" s="17" t="e">
        <f>I14+#REF!+#REF!+#REF!+#REF!</f>
        <v>#REF!</v>
      </c>
      <c r="S14" s="54"/>
    </row>
    <row r="15" spans="1:19" ht="15.75">
      <c r="A15" s="3">
        <v>322</v>
      </c>
      <c r="B15" s="8">
        <f t="shared" si="8"/>
        <v>4</v>
      </c>
      <c r="C15" s="1" t="s">
        <v>107</v>
      </c>
      <c r="D15" s="28" t="s">
        <v>27</v>
      </c>
      <c r="E15" s="2" t="s">
        <v>46</v>
      </c>
      <c r="F15" s="1">
        <v>2</v>
      </c>
      <c r="G15" s="26">
        <v>2.73</v>
      </c>
      <c r="H15" s="11">
        <f t="shared" si="0"/>
        <v>2.6560000000000001</v>
      </c>
      <c r="I15" s="12">
        <f t="shared" si="1"/>
        <v>6297.3760000000002</v>
      </c>
      <c r="J15" s="2">
        <v>50</v>
      </c>
      <c r="K15" s="29">
        <v>0.37</v>
      </c>
      <c r="L15" s="29">
        <f t="shared" si="6"/>
        <v>17760</v>
      </c>
      <c r="M15" s="29">
        <f t="shared" si="2"/>
        <v>145.78</v>
      </c>
      <c r="N15" s="17">
        <v>1062.4000000000001</v>
      </c>
      <c r="O15" s="29">
        <f t="shared" si="7"/>
        <v>1062.4000000000001</v>
      </c>
      <c r="P15" s="29">
        <v>22</v>
      </c>
      <c r="Q15" s="29">
        <f t="shared" si="4"/>
        <v>25287.556</v>
      </c>
      <c r="R15" s="17" t="e">
        <f>I15+#REF!+#REF!+#REF!+#REF!</f>
        <v>#REF!</v>
      </c>
      <c r="S15" s="54"/>
    </row>
    <row r="16" spans="1:19" ht="15.75">
      <c r="A16" s="3">
        <v>323</v>
      </c>
      <c r="B16" s="8">
        <f t="shared" si="8"/>
        <v>5</v>
      </c>
      <c r="C16" s="1" t="s">
        <v>108</v>
      </c>
      <c r="D16" s="28" t="s">
        <v>28</v>
      </c>
      <c r="E16" s="2" t="s">
        <v>46</v>
      </c>
      <c r="F16" s="1">
        <v>2</v>
      </c>
      <c r="G16" s="29">
        <v>2.4</v>
      </c>
      <c r="H16" s="11">
        <f t="shared" si="0"/>
        <v>2.3420000000000001</v>
      </c>
      <c r="I16" s="12">
        <f t="shared" si="1"/>
        <v>5552.8820000000005</v>
      </c>
      <c r="J16" s="2">
        <v>32</v>
      </c>
      <c r="K16" s="29">
        <v>0.28999999999999998</v>
      </c>
      <c r="L16" s="29">
        <f t="shared" si="6"/>
        <v>13919.999999999998</v>
      </c>
      <c r="M16" s="29">
        <f t="shared" si="2"/>
        <v>114.25999999999999</v>
      </c>
      <c r="N16" s="17">
        <v>936.80000000000007</v>
      </c>
      <c r="O16" s="29">
        <f t="shared" si="7"/>
        <v>936.80000000000007</v>
      </c>
      <c r="P16" s="29">
        <v>22</v>
      </c>
      <c r="Q16" s="29">
        <f t="shared" si="4"/>
        <v>20545.941999999995</v>
      </c>
      <c r="R16" s="17" t="e">
        <f>I16+#REF!+#REF!+#REF!+#REF!</f>
        <v>#REF!</v>
      </c>
      <c r="S16" s="54"/>
    </row>
    <row r="17" spans="1:19" ht="15.75">
      <c r="A17" s="3">
        <v>324</v>
      </c>
      <c r="B17" s="8">
        <f t="shared" si="8"/>
        <v>6</v>
      </c>
      <c r="C17" s="1" t="s">
        <v>109</v>
      </c>
      <c r="D17" s="28" t="s">
        <v>29</v>
      </c>
      <c r="E17" s="2" t="s">
        <v>46</v>
      </c>
      <c r="F17" s="1">
        <v>2</v>
      </c>
      <c r="G17" s="26">
        <v>4.3099999999999996</v>
      </c>
      <c r="H17" s="11">
        <f t="shared" si="0"/>
        <v>4.2139999999999995</v>
      </c>
      <c r="I17" s="12">
        <f t="shared" si="1"/>
        <v>9991.3939999999984</v>
      </c>
      <c r="J17" s="2">
        <v>76</v>
      </c>
      <c r="K17" s="29">
        <v>0.48</v>
      </c>
      <c r="L17" s="29">
        <f t="shared" si="6"/>
        <v>23040</v>
      </c>
      <c r="M17" s="29">
        <f t="shared" si="2"/>
        <v>189.12</v>
      </c>
      <c r="N17" s="17">
        <v>1685.6</v>
      </c>
      <c r="O17" s="29">
        <f t="shared" si="7"/>
        <v>1685.6</v>
      </c>
      <c r="P17" s="29">
        <v>22</v>
      </c>
      <c r="Q17" s="29">
        <f t="shared" si="4"/>
        <v>34928.114000000001</v>
      </c>
      <c r="R17" s="17" t="e">
        <f>I17+#REF!+#REF!+#REF!+#REF!</f>
        <v>#REF!</v>
      </c>
      <c r="S17" s="54"/>
    </row>
    <row r="18" spans="1:19" ht="15.75">
      <c r="A18" s="3">
        <v>325</v>
      </c>
      <c r="B18" s="8">
        <f t="shared" si="8"/>
        <v>7</v>
      </c>
      <c r="C18" s="1" t="s">
        <v>110</v>
      </c>
      <c r="D18" s="28" t="s">
        <v>30</v>
      </c>
      <c r="E18" s="2" t="s">
        <v>46</v>
      </c>
      <c r="F18" s="1">
        <v>2</v>
      </c>
      <c r="G18" s="26">
        <v>2.16</v>
      </c>
      <c r="H18" s="11">
        <f t="shared" si="0"/>
        <v>2.1140000000000003</v>
      </c>
      <c r="I18" s="12">
        <f t="shared" si="1"/>
        <v>5012.2940000000008</v>
      </c>
      <c r="J18" s="2">
        <v>34</v>
      </c>
      <c r="K18" s="29">
        <v>0.23</v>
      </c>
      <c r="L18" s="29">
        <f t="shared" si="6"/>
        <v>11040</v>
      </c>
      <c r="M18" s="29">
        <f t="shared" si="2"/>
        <v>90.62</v>
      </c>
      <c r="N18" s="17">
        <v>845.60000000000014</v>
      </c>
      <c r="O18" s="29">
        <f t="shared" si="7"/>
        <v>845.60000000000014</v>
      </c>
      <c r="P18" s="29">
        <v>22</v>
      </c>
      <c r="Q18" s="29">
        <f t="shared" si="4"/>
        <v>17010.514000000003</v>
      </c>
      <c r="R18" s="17" t="e">
        <f>I18+#REF!+#REF!+#REF!+#REF!</f>
        <v>#REF!</v>
      </c>
      <c r="S18" s="54"/>
    </row>
    <row r="19" spans="1:19" ht="15.75">
      <c r="A19" s="3">
        <v>326</v>
      </c>
      <c r="B19" s="8">
        <f t="shared" si="8"/>
        <v>8</v>
      </c>
      <c r="C19" s="1" t="s">
        <v>111</v>
      </c>
      <c r="D19" s="28" t="s">
        <v>31</v>
      </c>
      <c r="E19" s="2" t="s">
        <v>46</v>
      </c>
      <c r="F19" s="1">
        <v>2</v>
      </c>
      <c r="G19" s="26">
        <v>2.08</v>
      </c>
      <c r="H19" s="11">
        <f t="shared" si="0"/>
        <v>2.044</v>
      </c>
      <c r="I19" s="12">
        <f t="shared" si="1"/>
        <v>4846.3240000000005</v>
      </c>
      <c r="J19" s="2">
        <v>24</v>
      </c>
      <c r="K19" s="29">
        <v>0.18</v>
      </c>
      <c r="L19" s="29">
        <f t="shared" si="6"/>
        <v>8640</v>
      </c>
      <c r="M19" s="29">
        <f t="shared" si="2"/>
        <v>70.92</v>
      </c>
      <c r="N19" s="17">
        <v>817.6</v>
      </c>
      <c r="O19" s="29">
        <f t="shared" si="7"/>
        <v>817.6</v>
      </c>
      <c r="P19" s="29">
        <v>22</v>
      </c>
      <c r="Q19" s="29">
        <f t="shared" si="4"/>
        <v>14396.844000000001</v>
      </c>
      <c r="R19" s="17" t="e">
        <f>I19+#REF!+#REF!+#REF!+#REF!</f>
        <v>#REF!</v>
      </c>
      <c r="S19" s="54"/>
    </row>
    <row r="20" spans="1:19" ht="15.75">
      <c r="A20" s="3">
        <v>330</v>
      </c>
      <c r="B20" s="8">
        <f t="shared" si="8"/>
        <v>9</v>
      </c>
      <c r="C20" s="1" t="s">
        <v>115</v>
      </c>
      <c r="D20" s="28" t="s">
        <v>35</v>
      </c>
      <c r="E20" s="2" t="s">
        <v>46</v>
      </c>
      <c r="F20" s="1">
        <v>2</v>
      </c>
      <c r="G20" s="26">
        <v>3.66</v>
      </c>
      <c r="H20" s="11">
        <f t="shared" si="0"/>
        <v>3.5660000000000003</v>
      </c>
      <c r="I20" s="12">
        <f t="shared" si="1"/>
        <v>8454.9860000000008</v>
      </c>
      <c r="J20" s="2">
        <v>73</v>
      </c>
      <c r="K20" s="29">
        <v>0.47</v>
      </c>
      <c r="L20" s="29">
        <f t="shared" si="6"/>
        <v>22560</v>
      </c>
      <c r="M20" s="29">
        <f t="shared" si="2"/>
        <v>185.17999999999998</v>
      </c>
      <c r="N20" s="17">
        <v>1426.4</v>
      </c>
      <c r="O20" s="29">
        <f t="shared" si="7"/>
        <v>1426.4</v>
      </c>
      <c r="P20" s="29">
        <v>22</v>
      </c>
      <c r="Q20" s="29">
        <f t="shared" si="4"/>
        <v>32648.566000000003</v>
      </c>
      <c r="R20" s="17" t="e">
        <f>I20+#REF!+#REF!+#REF!+#REF!</f>
        <v>#REF!</v>
      </c>
      <c r="S20" s="54"/>
    </row>
    <row r="21" spans="1:19" ht="15.75">
      <c r="A21" s="3">
        <v>331</v>
      </c>
      <c r="B21" s="8">
        <f t="shared" si="8"/>
        <v>10</v>
      </c>
      <c r="C21" s="1" t="s">
        <v>116</v>
      </c>
      <c r="D21" s="28" t="s">
        <v>36</v>
      </c>
      <c r="E21" s="2" t="s">
        <v>46</v>
      </c>
      <c r="F21" s="15">
        <v>2</v>
      </c>
      <c r="G21" s="26">
        <v>2.4300000000000002</v>
      </c>
      <c r="H21" s="11">
        <f t="shared" si="0"/>
        <v>2.3440000000000003</v>
      </c>
      <c r="I21" s="12">
        <f t="shared" si="1"/>
        <v>5557.6240000000007</v>
      </c>
      <c r="J21" s="2">
        <v>44</v>
      </c>
      <c r="K21" s="29">
        <v>0.43</v>
      </c>
      <c r="L21" s="29">
        <f t="shared" si="6"/>
        <v>20640</v>
      </c>
      <c r="M21" s="29">
        <f t="shared" si="2"/>
        <v>169.42</v>
      </c>
      <c r="N21" s="17">
        <v>937.60000000000014</v>
      </c>
      <c r="O21" s="29">
        <f t="shared" si="7"/>
        <v>937.60000000000014</v>
      </c>
      <c r="P21" s="29">
        <v>22</v>
      </c>
      <c r="Q21" s="29">
        <f t="shared" si="4"/>
        <v>27326.643999999997</v>
      </c>
      <c r="R21" s="17" t="e">
        <f>I21+#REF!+#REF!+#REF!+#REF!</f>
        <v>#REF!</v>
      </c>
      <c r="S21" s="54"/>
    </row>
    <row r="22" spans="1:19" ht="15.75">
      <c r="A22" s="3">
        <v>333</v>
      </c>
      <c r="B22" s="8">
        <f t="shared" si="8"/>
        <v>11</v>
      </c>
      <c r="C22" s="1" t="s">
        <v>118</v>
      </c>
      <c r="D22" s="28" t="s">
        <v>38</v>
      </c>
      <c r="E22" s="2" t="s">
        <v>46</v>
      </c>
      <c r="F22" s="15">
        <v>2</v>
      </c>
      <c r="G22" s="29">
        <v>3.6</v>
      </c>
      <c r="H22" s="11">
        <f t="shared" si="0"/>
        <v>3.548</v>
      </c>
      <c r="I22" s="12">
        <f t="shared" si="1"/>
        <v>8412.3080000000009</v>
      </c>
      <c r="J22" s="2">
        <v>38</v>
      </c>
      <c r="K22" s="29">
        <v>0.26</v>
      </c>
      <c r="L22" s="29">
        <f t="shared" si="6"/>
        <v>12480</v>
      </c>
      <c r="M22" s="29">
        <f t="shared" si="2"/>
        <v>102.44</v>
      </c>
      <c r="N22" s="17">
        <v>1419.2</v>
      </c>
      <c r="O22" s="29">
        <f t="shared" si="7"/>
        <v>1419.2</v>
      </c>
      <c r="P22" s="29">
        <v>22</v>
      </c>
      <c r="Q22" s="29">
        <f t="shared" si="4"/>
        <v>22435.948</v>
      </c>
      <c r="R22" s="17" t="e">
        <f>I22+#REF!+#REF!+#REF!+#REF!</f>
        <v>#REF!</v>
      </c>
      <c r="S22" s="54"/>
    </row>
    <row r="23" spans="1:19" ht="15.75">
      <c r="A23" s="3">
        <v>334</v>
      </c>
      <c r="B23" s="8">
        <f t="shared" si="8"/>
        <v>12</v>
      </c>
      <c r="C23" s="1" t="s">
        <v>119</v>
      </c>
      <c r="D23" s="28" t="s">
        <v>39</v>
      </c>
      <c r="E23" s="2" t="s">
        <v>46</v>
      </c>
      <c r="F23" s="15">
        <v>2</v>
      </c>
      <c r="G23" s="26">
        <v>1.82</v>
      </c>
      <c r="H23" s="11">
        <f t="shared" si="0"/>
        <v>1.782</v>
      </c>
      <c r="I23" s="12">
        <f t="shared" si="1"/>
        <v>4225.1220000000003</v>
      </c>
      <c r="J23" s="2">
        <v>18</v>
      </c>
      <c r="K23" s="29">
        <v>0.19</v>
      </c>
      <c r="L23" s="29">
        <f t="shared" si="6"/>
        <v>9120</v>
      </c>
      <c r="M23" s="29">
        <f t="shared" si="2"/>
        <v>74.86</v>
      </c>
      <c r="N23" s="17">
        <v>750</v>
      </c>
      <c r="O23" s="29">
        <v>750</v>
      </c>
      <c r="P23" s="29">
        <v>22</v>
      </c>
      <c r="Q23" s="29">
        <f t="shared" si="4"/>
        <v>14191.982</v>
      </c>
      <c r="R23" s="17" t="e">
        <f>I23+#REF!+#REF!+#REF!+#REF!</f>
        <v>#REF!</v>
      </c>
      <c r="S23" s="54"/>
    </row>
    <row r="24" spans="1:19" ht="15.75">
      <c r="A24" s="3">
        <v>335</v>
      </c>
      <c r="B24" s="8">
        <f t="shared" si="8"/>
        <v>13</v>
      </c>
      <c r="C24" s="1" t="s">
        <v>120</v>
      </c>
      <c r="D24" s="28" t="s">
        <v>40</v>
      </c>
      <c r="E24" s="2" t="s">
        <v>46</v>
      </c>
      <c r="F24" s="15">
        <v>2</v>
      </c>
      <c r="G24" s="26">
        <v>2.73</v>
      </c>
      <c r="H24" s="11">
        <f t="shared" si="0"/>
        <v>2.68</v>
      </c>
      <c r="I24" s="12">
        <f t="shared" si="1"/>
        <v>6354.2800000000007</v>
      </c>
      <c r="J24" s="2">
        <v>23</v>
      </c>
      <c r="K24" s="29">
        <v>0.25</v>
      </c>
      <c r="L24" s="29">
        <f t="shared" si="6"/>
        <v>12000</v>
      </c>
      <c r="M24" s="29">
        <f t="shared" si="2"/>
        <v>98.5</v>
      </c>
      <c r="N24" s="17">
        <v>1072</v>
      </c>
      <c r="O24" s="29">
        <f>H24*400</f>
        <v>1072</v>
      </c>
      <c r="P24" s="29">
        <v>22</v>
      </c>
      <c r="Q24" s="29">
        <f t="shared" si="4"/>
        <v>19546.78</v>
      </c>
      <c r="R24" s="17" t="e">
        <f>I24+#REF!+#REF!+#REF!+#REF!</f>
        <v>#REF!</v>
      </c>
      <c r="S24" s="54"/>
    </row>
    <row r="25" spans="1:19" ht="15.75">
      <c r="A25" s="3">
        <v>336</v>
      </c>
      <c r="B25" s="8">
        <f t="shared" si="8"/>
        <v>14</v>
      </c>
      <c r="C25" s="1" t="s">
        <v>121</v>
      </c>
      <c r="D25" s="28" t="s">
        <v>41</v>
      </c>
      <c r="E25" s="2" t="s">
        <v>46</v>
      </c>
      <c r="F25" s="1">
        <v>2</v>
      </c>
      <c r="G25" s="26">
        <v>3.47</v>
      </c>
      <c r="H25" s="11">
        <f t="shared" si="0"/>
        <v>3.3580000000000001</v>
      </c>
      <c r="I25" s="12">
        <f t="shared" si="1"/>
        <v>7961.8180000000002</v>
      </c>
      <c r="J25" s="2">
        <v>68</v>
      </c>
      <c r="K25" s="29">
        <v>0.56000000000000005</v>
      </c>
      <c r="L25" s="29">
        <f t="shared" si="6"/>
        <v>26880.000000000004</v>
      </c>
      <c r="M25" s="29">
        <f t="shared" si="2"/>
        <v>220.64000000000001</v>
      </c>
      <c r="N25" s="17">
        <v>1343.2</v>
      </c>
      <c r="O25" s="29">
        <f>H25*400</f>
        <v>1343.2</v>
      </c>
      <c r="P25" s="29">
        <v>22</v>
      </c>
      <c r="Q25" s="29">
        <f t="shared" si="4"/>
        <v>36427.658000000003</v>
      </c>
      <c r="R25" s="17" t="e">
        <f>I25+#REF!+#REF!+#REF!+#REF!</f>
        <v>#REF!</v>
      </c>
      <c r="S25" s="54"/>
    </row>
    <row r="26" spans="1:19" ht="15.75">
      <c r="A26" s="3">
        <v>340</v>
      </c>
      <c r="B26" s="8">
        <f t="shared" si="8"/>
        <v>15</v>
      </c>
      <c r="C26" s="1" t="s">
        <v>125</v>
      </c>
      <c r="D26" s="28" t="s">
        <v>45</v>
      </c>
      <c r="E26" s="2" t="s">
        <v>46</v>
      </c>
      <c r="F26" s="1">
        <v>2</v>
      </c>
      <c r="G26" s="26">
        <v>1.7</v>
      </c>
      <c r="H26" s="11">
        <f t="shared" si="0"/>
        <v>1.66</v>
      </c>
      <c r="I26" s="12">
        <f t="shared" si="1"/>
        <v>3935.8599999999997</v>
      </c>
      <c r="J26" s="2">
        <v>18</v>
      </c>
      <c r="K26" s="29">
        <v>0.2</v>
      </c>
      <c r="L26" s="29">
        <f t="shared" si="6"/>
        <v>9600</v>
      </c>
      <c r="M26" s="29">
        <f t="shared" si="2"/>
        <v>78.800000000000011</v>
      </c>
      <c r="N26" s="17">
        <v>750</v>
      </c>
      <c r="O26" s="29">
        <v>750</v>
      </c>
      <c r="P26" s="29">
        <v>22</v>
      </c>
      <c r="Q26" s="29">
        <f t="shared" si="4"/>
        <v>14386.66</v>
      </c>
      <c r="R26" s="17" t="e">
        <f>I26+#REF!+#REF!+#REF!+#REF!</f>
        <v>#REF!</v>
      </c>
      <c r="S26" s="54"/>
    </row>
    <row r="27" spans="1:19" ht="15.75">
      <c r="A27" s="3">
        <v>346</v>
      </c>
      <c r="B27" s="8">
        <f t="shared" si="8"/>
        <v>16</v>
      </c>
      <c r="C27" s="1" t="s">
        <v>128</v>
      </c>
      <c r="D27" s="6" t="s">
        <v>86</v>
      </c>
      <c r="E27" s="2" t="s">
        <v>46</v>
      </c>
      <c r="F27" s="1">
        <v>2</v>
      </c>
      <c r="G27" s="26">
        <v>5.03</v>
      </c>
      <c r="H27" s="11">
        <f t="shared" si="0"/>
        <v>4.8239999999999998</v>
      </c>
      <c r="I27" s="12">
        <f t="shared" si="1"/>
        <v>11437.704</v>
      </c>
      <c r="J27" s="13">
        <v>108</v>
      </c>
      <c r="K27" s="10">
        <v>1.03</v>
      </c>
      <c r="L27" s="29">
        <f t="shared" si="6"/>
        <v>49440</v>
      </c>
      <c r="M27" s="29">
        <f t="shared" si="2"/>
        <v>405.82</v>
      </c>
      <c r="N27" s="17">
        <v>1929.6</v>
      </c>
      <c r="O27" s="29">
        <f t="shared" ref="O27:O39" si="9">H27*400</f>
        <v>1929.6</v>
      </c>
      <c r="P27" s="29">
        <v>22</v>
      </c>
      <c r="Q27" s="29">
        <f t="shared" si="4"/>
        <v>63235.123999999996</v>
      </c>
      <c r="R27" s="17" t="e">
        <f>I27+#REF!+#REF!+#REF!+#REF!</f>
        <v>#REF!</v>
      </c>
      <c r="S27" s="54"/>
    </row>
    <row r="28" spans="1:19" ht="15.75">
      <c r="A28" s="4">
        <v>348</v>
      </c>
      <c r="B28" s="8">
        <f t="shared" si="8"/>
        <v>17</v>
      </c>
      <c r="C28" s="1" t="s">
        <v>130</v>
      </c>
      <c r="D28" s="6" t="s">
        <v>88</v>
      </c>
      <c r="E28" s="2" t="s">
        <v>51</v>
      </c>
      <c r="F28" s="1">
        <v>2</v>
      </c>
      <c r="G28" s="1">
        <v>5.42</v>
      </c>
      <c r="H28" s="11">
        <f t="shared" si="0"/>
        <v>5.2160000000000002</v>
      </c>
      <c r="I28" s="12">
        <f t="shared" si="1"/>
        <v>12367.136</v>
      </c>
      <c r="J28" s="1">
        <v>146</v>
      </c>
      <c r="K28" s="1">
        <v>1.02</v>
      </c>
      <c r="L28" s="29">
        <f t="shared" si="6"/>
        <v>48960</v>
      </c>
      <c r="M28" s="29">
        <f t="shared" si="2"/>
        <v>401.88</v>
      </c>
      <c r="N28" s="17">
        <v>2086.4</v>
      </c>
      <c r="O28" s="29">
        <f t="shared" si="9"/>
        <v>2086.4</v>
      </c>
      <c r="P28" s="29">
        <v>22</v>
      </c>
      <c r="Q28" s="29">
        <f t="shared" si="4"/>
        <v>63837.415999999997</v>
      </c>
      <c r="R28" s="17" t="e">
        <f>I28+#REF!+#REF!+#REF!+#REF!</f>
        <v>#REF!</v>
      </c>
      <c r="S28" s="54"/>
    </row>
    <row r="29" spans="1:19" ht="15.75">
      <c r="A29" s="4">
        <v>351</v>
      </c>
      <c r="B29" s="8">
        <f>B27+1</f>
        <v>17</v>
      </c>
      <c r="C29" s="1" t="s">
        <v>133</v>
      </c>
      <c r="D29" s="6" t="s">
        <v>91</v>
      </c>
      <c r="E29" s="2" t="s">
        <v>51</v>
      </c>
      <c r="F29" s="1">
        <v>2</v>
      </c>
      <c r="G29" s="1">
        <v>9.3800000000000008</v>
      </c>
      <c r="H29" s="11">
        <f t="shared" si="0"/>
        <v>9.1420000000000012</v>
      </c>
      <c r="I29" s="12">
        <f t="shared" si="1"/>
        <v>21675.682000000004</v>
      </c>
      <c r="J29" s="1">
        <v>140</v>
      </c>
      <c r="K29" s="1">
        <v>1.19</v>
      </c>
      <c r="L29" s="29">
        <f t="shared" si="6"/>
        <v>57120</v>
      </c>
      <c r="M29" s="29">
        <f t="shared" si="2"/>
        <v>468.85999999999996</v>
      </c>
      <c r="N29" s="17">
        <v>3656.8000000000006</v>
      </c>
      <c r="O29" s="29">
        <f t="shared" si="9"/>
        <v>3656.8000000000006</v>
      </c>
      <c r="P29" s="29">
        <v>22</v>
      </c>
      <c r="Q29" s="29">
        <f t="shared" si="4"/>
        <v>82943.342000000004</v>
      </c>
      <c r="R29" s="17" t="e">
        <f>I29+#REF!+#REF!+#REF!+#REF!</f>
        <v>#REF!</v>
      </c>
      <c r="S29" s="54"/>
    </row>
    <row r="30" spans="1:19" ht="15.75">
      <c r="A30" s="4">
        <v>352</v>
      </c>
      <c r="B30" s="8">
        <f>B29+1</f>
        <v>18</v>
      </c>
      <c r="C30" s="1" t="s">
        <v>134</v>
      </c>
      <c r="D30" s="6" t="s">
        <v>92</v>
      </c>
      <c r="E30" s="2" t="s">
        <v>51</v>
      </c>
      <c r="F30" s="1">
        <v>2</v>
      </c>
      <c r="G30" s="1">
        <v>3.59</v>
      </c>
      <c r="H30" s="11">
        <f t="shared" si="0"/>
        <v>3.4859999999999998</v>
      </c>
      <c r="I30" s="12">
        <f t="shared" si="1"/>
        <v>8265.3059999999987</v>
      </c>
      <c r="J30" s="1">
        <v>32</v>
      </c>
      <c r="K30" s="1">
        <v>0.52</v>
      </c>
      <c r="L30" s="29">
        <f t="shared" si="6"/>
        <v>24960</v>
      </c>
      <c r="M30" s="29">
        <f t="shared" si="2"/>
        <v>204.88</v>
      </c>
      <c r="N30" s="17">
        <v>1394.3999999999999</v>
      </c>
      <c r="O30" s="29">
        <f t="shared" si="9"/>
        <v>1394.3999999999999</v>
      </c>
      <c r="P30" s="29">
        <v>22</v>
      </c>
      <c r="Q30" s="29">
        <f t="shared" si="4"/>
        <v>34846.585999999996</v>
      </c>
      <c r="R30" s="17" t="e">
        <f>I30+#REF!+#REF!+#REF!+#REF!</f>
        <v>#REF!</v>
      </c>
      <c r="S30" s="54"/>
    </row>
    <row r="31" spans="1:19" ht="15.75">
      <c r="A31" s="4">
        <v>355</v>
      </c>
      <c r="B31" s="8">
        <f>B28+1</f>
        <v>18</v>
      </c>
      <c r="C31" s="1" t="s">
        <v>137</v>
      </c>
      <c r="D31" s="6" t="s">
        <v>95</v>
      </c>
      <c r="E31" s="2" t="s">
        <v>51</v>
      </c>
      <c r="F31" s="1">
        <v>2</v>
      </c>
      <c r="G31" s="1">
        <v>13.32</v>
      </c>
      <c r="H31" s="11">
        <f t="shared" si="0"/>
        <v>12.856</v>
      </c>
      <c r="I31" s="12">
        <f t="shared" si="1"/>
        <v>30481.576000000001</v>
      </c>
      <c r="J31" s="1">
        <v>232</v>
      </c>
      <c r="K31" s="1">
        <v>2.3199999999999998</v>
      </c>
      <c r="L31" s="29">
        <f t="shared" si="6"/>
        <v>111359.99999999999</v>
      </c>
      <c r="M31" s="29">
        <f t="shared" si="2"/>
        <v>914.07999999999993</v>
      </c>
      <c r="N31" s="17">
        <v>5142.3999999999996</v>
      </c>
      <c r="O31" s="29">
        <f t="shared" si="9"/>
        <v>5142.3999999999996</v>
      </c>
      <c r="P31" s="29">
        <v>22</v>
      </c>
      <c r="Q31" s="29">
        <f t="shared" si="4"/>
        <v>147920.05599999998</v>
      </c>
      <c r="R31" s="17" t="e">
        <f>I31+#REF!+#REF!+#REF!+#REF!+#REF!</f>
        <v>#REF!</v>
      </c>
      <c r="S31" s="54"/>
    </row>
    <row r="32" spans="1:19" ht="15.75">
      <c r="A32" s="4">
        <v>357</v>
      </c>
      <c r="B32" s="8">
        <f>B30+1</f>
        <v>19</v>
      </c>
      <c r="C32" s="1" t="s">
        <v>139</v>
      </c>
      <c r="D32" s="6" t="s">
        <v>180</v>
      </c>
      <c r="E32" s="2" t="s">
        <v>51</v>
      </c>
      <c r="F32" s="1">
        <v>2</v>
      </c>
      <c r="G32" s="1">
        <v>10.48</v>
      </c>
      <c r="H32" s="11">
        <f t="shared" si="0"/>
        <v>9.9</v>
      </c>
      <c r="I32" s="12">
        <f t="shared" si="1"/>
        <v>23472.9</v>
      </c>
      <c r="J32" s="1">
        <v>168</v>
      </c>
      <c r="K32" s="1">
        <v>2.9</v>
      </c>
      <c r="L32" s="29">
        <f t="shared" si="6"/>
        <v>139200</v>
      </c>
      <c r="M32" s="29">
        <f t="shared" si="2"/>
        <v>1142.5999999999999</v>
      </c>
      <c r="N32" s="17">
        <v>3960</v>
      </c>
      <c r="O32" s="29">
        <f t="shared" si="9"/>
        <v>3960</v>
      </c>
      <c r="P32" s="29">
        <v>22</v>
      </c>
      <c r="Q32" s="29">
        <f t="shared" si="4"/>
        <v>167797.5</v>
      </c>
      <c r="R32" s="17"/>
      <c r="S32" s="54"/>
    </row>
    <row r="33" spans="1:22" ht="15.75">
      <c r="A33" s="4">
        <v>359</v>
      </c>
      <c r="B33" s="8">
        <f>B30+1</f>
        <v>19</v>
      </c>
      <c r="C33" s="1" t="s">
        <v>141</v>
      </c>
      <c r="D33" s="6" t="s">
        <v>98</v>
      </c>
      <c r="E33" s="2" t="s">
        <v>51</v>
      </c>
      <c r="F33" s="1">
        <v>2</v>
      </c>
      <c r="G33" s="1">
        <v>20.76</v>
      </c>
      <c r="H33" s="11">
        <f t="shared" ref="H33:H64" si="10">G33-K33/5</f>
        <v>20.186</v>
      </c>
      <c r="I33" s="12">
        <f t="shared" ref="I33:I64" si="11">H33*2371</f>
        <v>47861.006000000001</v>
      </c>
      <c r="J33" s="1">
        <v>218</v>
      </c>
      <c r="K33" s="1">
        <v>2.87</v>
      </c>
      <c r="L33" s="29">
        <f t="shared" si="6"/>
        <v>137760</v>
      </c>
      <c r="M33" s="29">
        <f t="shared" ref="M33:M64" si="12">K33*394</f>
        <v>1130.78</v>
      </c>
      <c r="N33" s="17">
        <v>8074.4</v>
      </c>
      <c r="O33" s="29">
        <f t="shared" si="9"/>
        <v>8074.4</v>
      </c>
      <c r="P33" s="29">
        <v>22</v>
      </c>
      <c r="Q33" s="29">
        <f t="shared" ref="Q33:Q64" si="13">I33+L33+M33+O33+P33</f>
        <v>194848.18599999999</v>
      </c>
      <c r="R33" s="17" t="e">
        <f>I33+#REF!+#REF!+#REF!+#REF!</f>
        <v>#REF!</v>
      </c>
      <c r="S33" s="54"/>
    </row>
    <row r="34" spans="1:22" ht="15.75">
      <c r="A34" s="30"/>
      <c r="B34" s="8">
        <f t="shared" ref="B34:B43" si="14">B33+1</f>
        <v>20</v>
      </c>
      <c r="C34" s="1" t="s">
        <v>145</v>
      </c>
      <c r="D34" s="6" t="s">
        <v>58</v>
      </c>
      <c r="E34" s="7" t="s">
        <v>51</v>
      </c>
      <c r="F34" s="1">
        <v>2</v>
      </c>
      <c r="G34" s="10">
        <v>2.48</v>
      </c>
      <c r="H34" s="11">
        <f t="shared" si="10"/>
        <v>2.4380000000000002</v>
      </c>
      <c r="I34" s="12">
        <f t="shared" si="11"/>
        <v>5780.4980000000005</v>
      </c>
      <c r="J34" s="1">
        <v>18</v>
      </c>
      <c r="K34" s="32">
        <v>0.21</v>
      </c>
      <c r="L34" s="29">
        <f t="shared" si="6"/>
        <v>10080</v>
      </c>
      <c r="M34" s="29">
        <f t="shared" si="12"/>
        <v>82.74</v>
      </c>
      <c r="N34" s="17">
        <v>975.2</v>
      </c>
      <c r="O34" s="29">
        <f t="shared" si="9"/>
        <v>975.2</v>
      </c>
      <c r="P34" s="29">
        <v>22</v>
      </c>
      <c r="Q34" s="29">
        <f t="shared" si="13"/>
        <v>16940.437999999998</v>
      </c>
      <c r="R34" s="17" t="e">
        <f>I34+#REF!+#REF!+#REF!+#REF!</f>
        <v>#REF!</v>
      </c>
      <c r="S34" s="54"/>
    </row>
    <row r="35" spans="1:22" ht="15.75">
      <c r="A35" s="30"/>
      <c r="B35" s="8">
        <f t="shared" si="14"/>
        <v>21</v>
      </c>
      <c r="C35" s="7" t="s">
        <v>147</v>
      </c>
      <c r="D35" s="6" t="s">
        <v>60</v>
      </c>
      <c r="E35" s="7" t="s">
        <v>51</v>
      </c>
      <c r="F35" s="1">
        <v>2</v>
      </c>
      <c r="G35" s="10">
        <v>3.18</v>
      </c>
      <c r="H35" s="11">
        <f t="shared" si="10"/>
        <v>3.0580000000000003</v>
      </c>
      <c r="I35" s="12">
        <f t="shared" si="11"/>
        <v>7250.5180000000009</v>
      </c>
      <c r="J35" s="1">
        <v>26</v>
      </c>
      <c r="K35" s="32">
        <v>0.61</v>
      </c>
      <c r="L35" s="29">
        <f t="shared" si="6"/>
        <v>29280</v>
      </c>
      <c r="M35" s="29">
        <f t="shared" si="12"/>
        <v>240.34</v>
      </c>
      <c r="N35" s="17">
        <v>1223.2</v>
      </c>
      <c r="O35" s="29">
        <f t="shared" si="9"/>
        <v>1223.2</v>
      </c>
      <c r="P35" s="29">
        <v>22</v>
      </c>
      <c r="Q35" s="29">
        <f t="shared" si="13"/>
        <v>38016.057999999997</v>
      </c>
      <c r="R35" s="17" t="e">
        <f>I35+#REF!+#REF!+#REF!+#REF!</f>
        <v>#REF!</v>
      </c>
      <c r="S35" s="54"/>
    </row>
    <row r="36" spans="1:22" ht="15.75">
      <c r="A36" s="30"/>
      <c r="B36" s="8">
        <f t="shared" si="14"/>
        <v>22</v>
      </c>
      <c r="C36" s="1" t="s">
        <v>149</v>
      </c>
      <c r="D36" s="6" t="s">
        <v>62</v>
      </c>
      <c r="E36" s="7" t="s">
        <v>51</v>
      </c>
      <c r="F36" s="1">
        <v>2</v>
      </c>
      <c r="G36" s="10">
        <v>2.5</v>
      </c>
      <c r="H36" s="11">
        <f t="shared" si="10"/>
        <v>2.4279999999999999</v>
      </c>
      <c r="I36" s="12">
        <f t="shared" si="11"/>
        <v>5756.7879999999996</v>
      </c>
      <c r="J36" s="1">
        <v>32</v>
      </c>
      <c r="K36" s="32">
        <v>0.36</v>
      </c>
      <c r="L36" s="29">
        <f t="shared" si="6"/>
        <v>17280</v>
      </c>
      <c r="M36" s="29">
        <f t="shared" si="12"/>
        <v>141.84</v>
      </c>
      <c r="N36" s="17">
        <v>971.19999999999993</v>
      </c>
      <c r="O36" s="29">
        <f t="shared" si="9"/>
        <v>971.19999999999993</v>
      </c>
      <c r="P36" s="29">
        <v>22</v>
      </c>
      <c r="Q36" s="29">
        <f t="shared" si="13"/>
        <v>24171.828000000001</v>
      </c>
      <c r="R36" s="17" t="e">
        <f>I36+#REF!+#REF!+#REF!+#REF!</f>
        <v>#REF!</v>
      </c>
      <c r="S36" s="54"/>
    </row>
    <row r="37" spans="1:22" ht="15.75">
      <c r="A37" s="30"/>
      <c r="B37" s="8">
        <f t="shared" si="14"/>
        <v>23</v>
      </c>
      <c r="C37" s="1" t="s">
        <v>150</v>
      </c>
      <c r="D37" s="6" t="s">
        <v>63</v>
      </c>
      <c r="E37" s="7" t="s">
        <v>51</v>
      </c>
      <c r="F37" s="1">
        <v>2</v>
      </c>
      <c r="G37" s="10">
        <v>2.5</v>
      </c>
      <c r="H37" s="11">
        <f t="shared" si="10"/>
        <v>2.42</v>
      </c>
      <c r="I37" s="12">
        <f t="shared" si="11"/>
        <v>5737.82</v>
      </c>
      <c r="J37" s="1">
        <v>28</v>
      </c>
      <c r="K37" s="32">
        <v>0.4</v>
      </c>
      <c r="L37" s="29">
        <f t="shared" si="6"/>
        <v>19200</v>
      </c>
      <c r="M37" s="29">
        <f t="shared" si="12"/>
        <v>157.60000000000002</v>
      </c>
      <c r="N37" s="17">
        <v>968</v>
      </c>
      <c r="O37" s="29">
        <f t="shared" si="9"/>
        <v>968</v>
      </c>
      <c r="P37" s="29">
        <v>22</v>
      </c>
      <c r="Q37" s="29">
        <f t="shared" si="13"/>
        <v>26085.42</v>
      </c>
      <c r="R37" s="17" t="e">
        <f>I37+#REF!+#REF!+#REF!+#REF!</f>
        <v>#REF!</v>
      </c>
      <c r="S37" s="54"/>
    </row>
    <row r="38" spans="1:22" ht="15.75">
      <c r="A38" s="30"/>
      <c r="B38" s="8">
        <f t="shared" si="14"/>
        <v>24</v>
      </c>
      <c r="C38" s="1" t="s">
        <v>152</v>
      </c>
      <c r="D38" s="6" t="s">
        <v>65</v>
      </c>
      <c r="E38" s="7" t="s">
        <v>51</v>
      </c>
      <c r="F38" s="1">
        <v>2</v>
      </c>
      <c r="G38" s="10">
        <v>4.53</v>
      </c>
      <c r="H38" s="11">
        <f t="shared" si="10"/>
        <v>4.4540000000000006</v>
      </c>
      <c r="I38" s="12">
        <f t="shared" si="11"/>
        <v>10560.434000000001</v>
      </c>
      <c r="J38" s="13">
        <v>26</v>
      </c>
      <c r="K38" s="10">
        <v>0.38</v>
      </c>
      <c r="L38" s="29">
        <f t="shared" si="6"/>
        <v>18240</v>
      </c>
      <c r="M38" s="29">
        <f t="shared" si="12"/>
        <v>149.72</v>
      </c>
      <c r="N38" s="17">
        <v>1781.6000000000004</v>
      </c>
      <c r="O38" s="29">
        <f t="shared" si="9"/>
        <v>1781.6000000000004</v>
      </c>
      <c r="P38" s="29">
        <v>22</v>
      </c>
      <c r="Q38" s="29">
        <f t="shared" si="13"/>
        <v>30753.754000000001</v>
      </c>
      <c r="R38" s="17" t="e">
        <f>I38+#REF!+#REF!+#REF!+#REF!</f>
        <v>#REF!</v>
      </c>
      <c r="S38" s="54"/>
      <c r="V38" s="29">
        <f>P38*400</f>
        <v>8800</v>
      </c>
    </row>
    <row r="39" spans="1:22" ht="15.75">
      <c r="A39" s="30"/>
      <c r="B39" s="8">
        <f t="shared" si="14"/>
        <v>25</v>
      </c>
      <c r="C39" s="1" t="s">
        <v>157</v>
      </c>
      <c r="D39" s="6" t="s">
        <v>70</v>
      </c>
      <c r="E39" s="7" t="s">
        <v>51</v>
      </c>
      <c r="F39" s="1">
        <v>2</v>
      </c>
      <c r="G39" s="10">
        <v>2.5099999999999998</v>
      </c>
      <c r="H39" s="11">
        <f t="shared" si="10"/>
        <v>2.452</v>
      </c>
      <c r="I39" s="12">
        <f t="shared" si="11"/>
        <v>5813.692</v>
      </c>
      <c r="J39" s="1">
        <v>36</v>
      </c>
      <c r="K39" s="10">
        <v>0.28999999999999998</v>
      </c>
      <c r="L39" s="29">
        <f t="shared" si="6"/>
        <v>13919.999999999998</v>
      </c>
      <c r="M39" s="29">
        <f t="shared" si="12"/>
        <v>114.25999999999999</v>
      </c>
      <c r="N39" s="17">
        <v>980.8</v>
      </c>
      <c r="O39" s="29">
        <f t="shared" si="9"/>
        <v>980.8</v>
      </c>
      <c r="P39" s="29">
        <v>22</v>
      </c>
      <c r="Q39" s="29">
        <f t="shared" si="13"/>
        <v>20850.751999999997</v>
      </c>
      <c r="R39" s="17" t="e">
        <f>I39+#REF!+#REF!+#REF!+#REF!</f>
        <v>#REF!</v>
      </c>
      <c r="S39" s="54"/>
    </row>
    <row r="40" spans="1:22" ht="15.75">
      <c r="A40" s="30"/>
      <c r="B40" s="8">
        <f t="shared" si="14"/>
        <v>26</v>
      </c>
      <c r="C40" s="1" t="s">
        <v>158</v>
      </c>
      <c r="D40" s="6" t="s">
        <v>71</v>
      </c>
      <c r="E40" s="7" t="s">
        <v>51</v>
      </c>
      <c r="F40" s="1">
        <v>2</v>
      </c>
      <c r="G40" s="10">
        <v>1.64</v>
      </c>
      <c r="H40" s="11">
        <f t="shared" si="10"/>
        <v>1.5939999999999999</v>
      </c>
      <c r="I40" s="12">
        <f t="shared" si="11"/>
        <v>3779.3739999999998</v>
      </c>
      <c r="J40" s="1">
        <v>24</v>
      </c>
      <c r="K40" s="10">
        <v>0.23</v>
      </c>
      <c r="L40" s="29">
        <f t="shared" si="6"/>
        <v>11040</v>
      </c>
      <c r="M40" s="29">
        <f t="shared" si="12"/>
        <v>90.62</v>
      </c>
      <c r="N40" s="17">
        <v>750</v>
      </c>
      <c r="O40" s="29">
        <v>750</v>
      </c>
      <c r="P40" s="29">
        <v>22</v>
      </c>
      <c r="Q40" s="29">
        <f t="shared" si="13"/>
        <v>15681.994000000001</v>
      </c>
      <c r="R40" s="17" t="e">
        <f>I40+#REF!+#REF!+#REF!+#REF!+#REF!</f>
        <v>#REF!</v>
      </c>
      <c r="S40" s="54"/>
    </row>
    <row r="41" spans="1:22" ht="15.75">
      <c r="A41" s="30"/>
      <c r="B41" s="8">
        <f t="shared" si="14"/>
        <v>27</v>
      </c>
      <c r="C41" s="7" t="s">
        <v>170</v>
      </c>
      <c r="D41" s="6" t="s">
        <v>73</v>
      </c>
      <c r="E41" s="7" t="s">
        <v>51</v>
      </c>
      <c r="F41" s="1">
        <v>2</v>
      </c>
      <c r="G41" s="10">
        <v>2.85</v>
      </c>
      <c r="H41" s="11">
        <f t="shared" si="10"/>
        <v>2.758</v>
      </c>
      <c r="I41" s="12">
        <f t="shared" si="11"/>
        <v>6539.2179999999998</v>
      </c>
      <c r="J41" s="1">
        <v>42</v>
      </c>
      <c r="K41" s="10">
        <v>0.46</v>
      </c>
      <c r="L41" s="29">
        <f t="shared" si="6"/>
        <v>22080</v>
      </c>
      <c r="M41" s="29">
        <f t="shared" si="12"/>
        <v>181.24</v>
      </c>
      <c r="N41" s="17">
        <v>1103.2</v>
      </c>
      <c r="O41" s="29">
        <f>H41*400</f>
        <v>1103.2</v>
      </c>
      <c r="P41" s="29">
        <v>22</v>
      </c>
      <c r="Q41" s="29">
        <f t="shared" si="13"/>
        <v>29925.658000000003</v>
      </c>
      <c r="R41" s="17"/>
      <c r="S41" s="54"/>
    </row>
    <row r="42" spans="1:22" ht="15.75">
      <c r="A42" s="3">
        <v>341</v>
      </c>
      <c r="B42" s="8">
        <f t="shared" si="14"/>
        <v>28</v>
      </c>
      <c r="C42" s="1" t="s">
        <v>126</v>
      </c>
      <c r="D42" s="6" t="s">
        <v>84</v>
      </c>
      <c r="E42" s="2" t="s">
        <v>21</v>
      </c>
      <c r="F42" s="1">
        <v>1</v>
      </c>
      <c r="G42" s="10">
        <v>12.68</v>
      </c>
      <c r="H42" s="11">
        <f t="shared" si="10"/>
        <v>12.238</v>
      </c>
      <c r="I42" s="12">
        <f t="shared" si="11"/>
        <v>29016.297999999999</v>
      </c>
      <c r="J42" s="13">
        <v>196</v>
      </c>
      <c r="K42" s="10">
        <v>2.21</v>
      </c>
      <c r="L42" s="29">
        <f t="shared" si="6"/>
        <v>106080</v>
      </c>
      <c r="M42" s="29">
        <f t="shared" si="12"/>
        <v>870.74</v>
      </c>
      <c r="N42" s="17">
        <v>5507.0999999999995</v>
      </c>
      <c r="O42" s="1">
        <f>H42*450</f>
        <v>5507.0999999999995</v>
      </c>
      <c r="P42" s="29">
        <v>11</v>
      </c>
      <c r="Q42" s="29">
        <f t="shared" si="13"/>
        <v>141485.13800000001</v>
      </c>
      <c r="R42" s="17" t="e">
        <f>I42+#REF!+#REF!+#REF!+#REF!</f>
        <v>#REF!</v>
      </c>
      <c r="S42" s="54"/>
    </row>
    <row r="43" spans="1:22" ht="15.75">
      <c r="A43" s="4">
        <v>349</v>
      </c>
      <c r="B43" s="8">
        <f t="shared" si="14"/>
        <v>29</v>
      </c>
      <c r="C43" s="1" t="s">
        <v>131</v>
      </c>
      <c r="D43" s="6" t="s">
        <v>96</v>
      </c>
      <c r="E43" s="2" t="s">
        <v>52</v>
      </c>
      <c r="F43" s="1">
        <v>1</v>
      </c>
      <c r="G43" s="1">
        <v>27.65</v>
      </c>
      <c r="H43" s="11">
        <f t="shared" si="10"/>
        <v>26.032</v>
      </c>
      <c r="I43" s="12">
        <f t="shared" si="11"/>
        <v>61721.872000000003</v>
      </c>
      <c r="J43" s="1">
        <v>495</v>
      </c>
      <c r="K43" s="1">
        <v>8.09</v>
      </c>
      <c r="L43" s="29">
        <f t="shared" si="6"/>
        <v>388320</v>
      </c>
      <c r="M43" s="29">
        <f t="shared" si="12"/>
        <v>3187.46</v>
      </c>
      <c r="N43" s="17">
        <v>11714.4</v>
      </c>
      <c r="O43" s="1">
        <f t="shared" ref="O43:O48" si="15">H43*450</f>
        <v>11714.4</v>
      </c>
      <c r="P43" s="29">
        <v>11</v>
      </c>
      <c r="Q43" s="29">
        <f t="shared" si="13"/>
        <v>464954.73200000002</v>
      </c>
      <c r="R43" s="17" t="e">
        <f>I43+#REF!+#REF!+#REF!+#REF!+#REF!</f>
        <v>#REF!</v>
      </c>
      <c r="S43" s="54"/>
    </row>
    <row r="44" spans="1:22" ht="15.75">
      <c r="A44" s="4">
        <v>350</v>
      </c>
      <c r="B44" s="8">
        <f>B41+1</f>
        <v>28</v>
      </c>
      <c r="C44" s="1" t="s">
        <v>132</v>
      </c>
      <c r="D44" s="6" t="s">
        <v>90</v>
      </c>
      <c r="E44" s="2" t="s">
        <v>52</v>
      </c>
      <c r="F44" s="1">
        <v>1</v>
      </c>
      <c r="G44" s="1">
        <v>17.28</v>
      </c>
      <c r="H44" s="11">
        <f t="shared" si="10"/>
        <v>16.784000000000002</v>
      </c>
      <c r="I44" s="12">
        <f t="shared" si="11"/>
        <v>39794.864000000009</v>
      </c>
      <c r="J44" s="1">
        <f>268</f>
        <v>268</v>
      </c>
      <c r="K44" s="1">
        <v>2.48</v>
      </c>
      <c r="L44" s="29">
        <f t="shared" si="6"/>
        <v>119040</v>
      </c>
      <c r="M44" s="29">
        <f t="shared" si="12"/>
        <v>977.12</v>
      </c>
      <c r="N44" s="17">
        <v>7552.8000000000011</v>
      </c>
      <c r="O44" s="1">
        <f t="shared" si="15"/>
        <v>7552.8000000000011</v>
      </c>
      <c r="P44" s="29">
        <v>11</v>
      </c>
      <c r="Q44" s="29">
        <f t="shared" si="13"/>
        <v>167375.78399999999</v>
      </c>
      <c r="R44" s="17"/>
      <c r="S44" s="54"/>
    </row>
    <row r="45" spans="1:22" ht="15.75">
      <c r="A45" s="4">
        <v>353</v>
      </c>
      <c r="B45" s="8">
        <f>B44+1</f>
        <v>29</v>
      </c>
      <c r="C45" s="1" t="s">
        <v>135</v>
      </c>
      <c r="D45" s="6" t="s">
        <v>93</v>
      </c>
      <c r="E45" s="2" t="s">
        <v>52</v>
      </c>
      <c r="F45" s="1">
        <v>1</v>
      </c>
      <c r="G45" s="1">
        <v>16.5</v>
      </c>
      <c r="H45" s="11">
        <f t="shared" si="10"/>
        <v>15.795999999999999</v>
      </c>
      <c r="I45" s="12">
        <f t="shared" si="11"/>
        <v>37452.315999999999</v>
      </c>
      <c r="J45" s="1">
        <v>256</v>
      </c>
      <c r="K45" s="1">
        <v>3.52</v>
      </c>
      <c r="L45" s="29">
        <f t="shared" si="6"/>
        <v>168960</v>
      </c>
      <c r="M45" s="29">
        <f t="shared" si="12"/>
        <v>1386.88</v>
      </c>
      <c r="N45" s="17">
        <v>7108.2</v>
      </c>
      <c r="O45" s="1">
        <f t="shared" si="15"/>
        <v>7108.2</v>
      </c>
      <c r="P45" s="29">
        <v>11</v>
      </c>
      <c r="Q45" s="29">
        <f t="shared" si="13"/>
        <v>214918.39600000001</v>
      </c>
      <c r="R45" s="17" t="e">
        <f>I45+#REF!+#REF!+#REF!+#REF!</f>
        <v>#REF!</v>
      </c>
      <c r="S45" s="54"/>
    </row>
    <row r="46" spans="1:22" ht="15.75">
      <c r="A46" s="4">
        <v>354</v>
      </c>
      <c r="B46" s="8">
        <f>B44+1</f>
        <v>29</v>
      </c>
      <c r="C46" s="1" t="s">
        <v>136</v>
      </c>
      <c r="D46" s="6" t="s">
        <v>94</v>
      </c>
      <c r="E46" s="2" t="s">
        <v>52</v>
      </c>
      <c r="F46" s="1">
        <v>1</v>
      </c>
      <c r="G46" s="1">
        <v>31.35</v>
      </c>
      <c r="H46" s="11">
        <f t="shared" si="10"/>
        <v>29.418000000000003</v>
      </c>
      <c r="I46" s="12">
        <f t="shared" si="11"/>
        <v>69750.078000000009</v>
      </c>
      <c r="J46" s="1">
        <v>662</v>
      </c>
      <c r="K46" s="1">
        <v>9.66</v>
      </c>
      <c r="L46" s="29">
        <f t="shared" si="6"/>
        <v>463680</v>
      </c>
      <c r="M46" s="29">
        <f t="shared" si="12"/>
        <v>3806.04</v>
      </c>
      <c r="N46" s="17">
        <v>13238.1</v>
      </c>
      <c r="O46" s="1">
        <f t="shared" si="15"/>
        <v>13238.1</v>
      </c>
      <c r="P46" s="29">
        <v>11</v>
      </c>
      <c r="Q46" s="29">
        <f t="shared" si="13"/>
        <v>550485.21799999999</v>
      </c>
      <c r="R46" s="17" t="e">
        <f>I46+#REF!+#REF!+#REF!+#REF!</f>
        <v>#REF!</v>
      </c>
      <c r="S46" s="54"/>
    </row>
    <row r="47" spans="1:22" ht="15.75">
      <c r="A47" s="4">
        <v>356</v>
      </c>
      <c r="B47" s="8">
        <f>B45+1</f>
        <v>30</v>
      </c>
      <c r="C47" s="1" t="s">
        <v>138</v>
      </c>
      <c r="D47" s="6" t="s">
        <v>89</v>
      </c>
      <c r="E47" s="2" t="s">
        <v>52</v>
      </c>
      <c r="F47" s="1">
        <v>1</v>
      </c>
      <c r="G47" s="1">
        <v>20.67</v>
      </c>
      <c r="H47" s="11">
        <f t="shared" si="10"/>
        <v>19.256</v>
      </c>
      <c r="I47" s="12">
        <f t="shared" si="11"/>
        <v>45655.976000000002</v>
      </c>
      <c r="J47" s="1">
        <v>370</v>
      </c>
      <c r="K47" s="1">
        <v>7.07</v>
      </c>
      <c r="L47" s="29">
        <f t="shared" si="6"/>
        <v>339360</v>
      </c>
      <c r="M47" s="29">
        <f t="shared" si="12"/>
        <v>2785.58</v>
      </c>
      <c r="N47" s="17">
        <v>8665.2000000000007</v>
      </c>
      <c r="O47" s="1">
        <f t="shared" si="15"/>
        <v>8665.2000000000007</v>
      </c>
      <c r="P47" s="29">
        <v>11</v>
      </c>
      <c r="Q47" s="29">
        <f t="shared" si="13"/>
        <v>396477.75600000005</v>
      </c>
      <c r="R47" s="17" t="e">
        <f>I47+#REF!+#REF!+#REF!+#REF!</f>
        <v>#REF!</v>
      </c>
      <c r="S47" s="54"/>
    </row>
    <row r="48" spans="1:22" ht="15.75">
      <c r="A48" s="4">
        <v>358</v>
      </c>
      <c r="B48" s="8">
        <f>B47+1</f>
        <v>31</v>
      </c>
      <c r="C48" s="1" t="s">
        <v>140</v>
      </c>
      <c r="D48" s="6" t="s">
        <v>97</v>
      </c>
      <c r="E48" s="2" t="s">
        <v>52</v>
      </c>
      <c r="F48" s="1">
        <v>1</v>
      </c>
      <c r="G48" s="1">
        <v>50.234999999999999</v>
      </c>
      <c r="H48" s="11">
        <f t="shared" si="10"/>
        <v>48.414999999999999</v>
      </c>
      <c r="I48" s="12">
        <f t="shared" si="11"/>
        <v>114791.965</v>
      </c>
      <c r="J48" s="1">
        <v>614</v>
      </c>
      <c r="K48" s="1">
        <v>9.1</v>
      </c>
      <c r="L48" s="29">
        <f t="shared" si="6"/>
        <v>436800</v>
      </c>
      <c r="M48" s="29">
        <f t="shared" si="12"/>
        <v>3585.3999999999996</v>
      </c>
      <c r="N48" s="17">
        <v>21786.75</v>
      </c>
      <c r="O48" s="1">
        <f t="shared" si="15"/>
        <v>21786.75</v>
      </c>
      <c r="P48" s="29">
        <v>11</v>
      </c>
      <c r="Q48" s="29">
        <f t="shared" si="13"/>
        <v>576975.11499999999</v>
      </c>
      <c r="R48" s="17" t="e">
        <f>I48+#REF!+#REF!+#REF!+#REF!+#REF!</f>
        <v>#REF!</v>
      </c>
      <c r="S48" s="54"/>
    </row>
    <row r="49" spans="1:19" ht="15.75">
      <c r="A49" s="4">
        <v>347</v>
      </c>
      <c r="B49" s="8">
        <f>B48+1</f>
        <v>32</v>
      </c>
      <c r="C49" s="1" t="s">
        <v>129</v>
      </c>
      <c r="D49" s="6" t="s">
        <v>87</v>
      </c>
      <c r="E49" s="2" t="s">
        <v>50</v>
      </c>
      <c r="F49" s="1">
        <v>1</v>
      </c>
      <c r="G49" s="1">
        <v>7.67</v>
      </c>
      <c r="H49" s="11">
        <f t="shared" si="10"/>
        <v>7.298</v>
      </c>
      <c r="I49" s="12">
        <f t="shared" si="11"/>
        <v>17303.558000000001</v>
      </c>
      <c r="J49" s="1">
        <v>248</v>
      </c>
      <c r="K49" s="1">
        <v>1.86</v>
      </c>
      <c r="L49" s="29">
        <f t="shared" si="6"/>
        <v>89280</v>
      </c>
      <c r="M49" s="29">
        <f t="shared" si="12"/>
        <v>732.84</v>
      </c>
      <c r="N49" s="17">
        <v>2919.2</v>
      </c>
      <c r="O49" s="29">
        <f>H49*400</f>
        <v>2919.2</v>
      </c>
      <c r="P49" s="29">
        <v>11</v>
      </c>
      <c r="Q49" s="29">
        <f t="shared" si="13"/>
        <v>110246.598</v>
      </c>
      <c r="R49" s="17"/>
      <c r="S49" s="54"/>
    </row>
    <row r="50" spans="1:19" ht="15.75">
      <c r="A50" s="4">
        <v>292</v>
      </c>
      <c r="B50" s="8">
        <f>B49+1</f>
        <v>33</v>
      </c>
      <c r="C50" s="7" t="s">
        <v>172</v>
      </c>
      <c r="D50" s="6" t="s">
        <v>54</v>
      </c>
      <c r="E50" s="7" t="s">
        <v>50</v>
      </c>
      <c r="F50" s="1">
        <v>1</v>
      </c>
      <c r="G50" s="10">
        <v>1.74</v>
      </c>
      <c r="H50" s="11">
        <f t="shared" si="10"/>
        <v>1.72</v>
      </c>
      <c r="I50" s="12">
        <f t="shared" si="11"/>
        <v>4078.12</v>
      </c>
      <c r="J50" s="1">
        <v>10</v>
      </c>
      <c r="K50" s="32">
        <v>0.1</v>
      </c>
      <c r="L50" s="29">
        <f t="shared" si="6"/>
        <v>4800</v>
      </c>
      <c r="M50" s="29">
        <f t="shared" si="12"/>
        <v>39.400000000000006</v>
      </c>
      <c r="N50" s="17">
        <v>750</v>
      </c>
      <c r="O50" s="29">
        <v>750</v>
      </c>
      <c r="P50" s="29">
        <v>11</v>
      </c>
      <c r="Q50" s="29">
        <f t="shared" si="13"/>
        <v>9678.5199999999986</v>
      </c>
      <c r="R50" s="17" t="e">
        <f>I50+#REF!+#REF!+#REF!+#REF!</f>
        <v>#REF!</v>
      </c>
      <c r="S50" s="54"/>
    </row>
    <row r="51" spans="1:19" ht="15.75">
      <c r="A51" s="30"/>
      <c r="B51" s="8">
        <v>47</v>
      </c>
      <c r="C51" s="1" t="s">
        <v>143</v>
      </c>
      <c r="D51" s="6" t="s">
        <v>57</v>
      </c>
      <c r="E51" s="7" t="s">
        <v>50</v>
      </c>
      <c r="F51" s="1">
        <v>1</v>
      </c>
      <c r="G51" s="10">
        <v>1.46</v>
      </c>
      <c r="H51" s="11">
        <f t="shared" si="10"/>
        <v>1.4279999999999999</v>
      </c>
      <c r="I51" s="12">
        <f t="shared" si="11"/>
        <v>3385.788</v>
      </c>
      <c r="J51" s="1">
        <v>16</v>
      </c>
      <c r="K51" s="32">
        <v>0.16</v>
      </c>
      <c r="L51" s="29">
        <f t="shared" si="6"/>
        <v>7680</v>
      </c>
      <c r="M51" s="29">
        <f t="shared" si="12"/>
        <v>63.04</v>
      </c>
      <c r="N51" s="17">
        <v>750</v>
      </c>
      <c r="O51" s="29">
        <v>750</v>
      </c>
      <c r="P51" s="29">
        <v>11</v>
      </c>
      <c r="Q51" s="29">
        <f t="shared" si="13"/>
        <v>11889.828000000001</v>
      </c>
      <c r="R51" s="17" t="e">
        <f>I51+#REF!+#REF!+#REF!+#REF!+#REF!</f>
        <v>#REF!</v>
      </c>
      <c r="S51" s="54"/>
    </row>
    <row r="52" spans="1:19" ht="15.75">
      <c r="A52" s="30"/>
      <c r="B52" s="8">
        <f t="shared" ref="B52:B62" si="16">B51+1</f>
        <v>48</v>
      </c>
      <c r="C52" s="1" t="s">
        <v>148</v>
      </c>
      <c r="D52" s="6" t="s">
        <v>61</v>
      </c>
      <c r="E52" s="7" t="s">
        <v>50</v>
      </c>
      <c r="F52" s="1">
        <v>1</v>
      </c>
      <c r="G52" s="10">
        <v>2.98</v>
      </c>
      <c r="H52" s="11">
        <f t="shared" si="10"/>
        <v>2.9119999999999999</v>
      </c>
      <c r="I52" s="12">
        <f t="shared" si="11"/>
        <v>6904.3519999999999</v>
      </c>
      <c r="J52" s="1">
        <v>22</v>
      </c>
      <c r="K52" s="32">
        <v>0.34</v>
      </c>
      <c r="L52" s="29">
        <f t="shared" si="6"/>
        <v>16320.000000000002</v>
      </c>
      <c r="M52" s="29">
        <f t="shared" si="12"/>
        <v>133.96</v>
      </c>
      <c r="N52" s="17">
        <v>1164.8</v>
      </c>
      <c r="O52" s="29">
        <f>H52*400</f>
        <v>1164.8</v>
      </c>
      <c r="P52" s="29">
        <v>11</v>
      </c>
      <c r="Q52" s="29">
        <f t="shared" si="13"/>
        <v>24534.112000000001</v>
      </c>
      <c r="R52" s="17"/>
      <c r="S52" s="54"/>
    </row>
    <row r="53" spans="1:19" ht="15.75">
      <c r="A53" s="30"/>
      <c r="B53" s="8">
        <f t="shared" si="16"/>
        <v>49</v>
      </c>
      <c r="C53" s="7" t="s">
        <v>153</v>
      </c>
      <c r="D53" s="6" t="s">
        <v>66</v>
      </c>
      <c r="E53" s="7" t="s">
        <v>50</v>
      </c>
      <c r="F53" s="1">
        <v>1</v>
      </c>
      <c r="G53" s="10">
        <v>2.4700000000000002</v>
      </c>
      <c r="H53" s="11">
        <f t="shared" si="10"/>
        <v>2.4260000000000002</v>
      </c>
      <c r="I53" s="12">
        <f t="shared" si="11"/>
        <v>5752.0460000000003</v>
      </c>
      <c r="J53" s="13">
        <v>23</v>
      </c>
      <c r="K53" s="10">
        <v>0.22</v>
      </c>
      <c r="L53" s="29">
        <f t="shared" si="6"/>
        <v>10560</v>
      </c>
      <c r="M53" s="29">
        <f t="shared" si="12"/>
        <v>86.68</v>
      </c>
      <c r="N53" s="17">
        <v>970.40000000000009</v>
      </c>
      <c r="O53" s="29">
        <f>H53*400</f>
        <v>970.40000000000009</v>
      </c>
      <c r="P53" s="29">
        <v>11</v>
      </c>
      <c r="Q53" s="29">
        <f t="shared" si="13"/>
        <v>17380.126</v>
      </c>
      <c r="R53" s="17" t="e">
        <f>I53+#REF!+#REF!+#REF!+#REF!</f>
        <v>#REF!</v>
      </c>
      <c r="S53" s="54"/>
    </row>
    <row r="54" spans="1:19" ht="15.75">
      <c r="A54" s="66"/>
      <c r="B54" s="8">
        <f t="shared" si="16"/>
        <v>50</v>
      </c>
      <c r="C54" s="1" t="s">
        <v>155</v>
      </c>
      <c r="D54" s="6" t="s">
        <v>68</v>
      </c>
      <c r="E54" s="7" t="s">
        <v>50</v>
      </c>
      <c r="F54" s="1">
        <v>1</v>
      </c>
      <c r="G54" s="10">
        <v>1.53</v>
      </c>
      <c r="H54" s="11">
        <f t="shared" si="10"/>
        <v>1.486</v>
      </c>
      <c r="I54" s="12">
        <f t="shared" si="11"/>
        <v>3523.306</v>
      </c>
      <c r="J54" s="1">
        <v>19</v>
      </c>
      <c r="K54" s="10">
        <v>0.22</v>
      </c>
      <c r="L54" s="29">
        <f t="shared" si="6"/>
        <v>10560</v>
      </c>
      <c r="M54" s="29">
        <f t="shared" si="12"/>
        <v>86.68</v>
      </c>
      <c r="N54" s="17">
        <v>750</v>
      </c>
      <c r="O54" s="29">
        <v>750</v>
      </c>
      <c r="P54" s="29">
        <v>11</v>
      </c>
      <c r="Q54" s="29">
        <f t="shared" si="13"/>
        <v>14930.986000000001</v>
      </c>
      <c r="R54" s="17" t="e">
        <f>I54+#REF!+#REF!+#REF!+#REF!</f>
        <v>#REF!</v>
      </c>
      <c r="S54" s="54"/>
    </row>
    <row r="55" spans="1:19" ht="15.75">
      <c r="A55" s="66"/>
      <c r="B55" s="8">
        <f t="shared" si="16"/>
        <v>51</v>
      </c>
      <c r="C55" s="1" t="s">
        <v>156</v>
      </c>
      <c r="D55" s="6" t="s">
        <v>69</v>
      </c>
      <c r="E55" s="7" t="s">
        <v>50</v>
      </c>
      <c r="F55" s="1">
        <v>1</v>
      </c>
      <c r="G55" s="10">
        <v>4.92</v>
      </c>
      <c r="H55" s="11">
        <f t="shared" si="10"/>
        <v>4.6979999999999995</v>
      </c>
      <c r="I55" s="12">
        <f t="shared" si="11"/>
        <v>11138.957999999999</v>
      </c>
      <c r="J55" s="1">
        <v>83</v>
      </c>
      <c r="K55" s="10">
        <v>1.1100000000000001</v>
      </c>
      <c r="L55" s="29">
        <f t="shared" si="6"/>
        <v>53280.000000000007</v>
      </c>
      <c r="M55" s="29">
        <f t="shared" si="12"/>
        <v>437.34000000000003</v>
      </c>
      <c r="N55" s="17">
        <v>1879.1999999999998</v>
      </c>
      <c r="O55" s="29">
        <f>H55*400</f>
        <v>1879.1999999999998</v>
      </c>
      <c r="P55" s="29">
        <v>11</v>
      </c>
      <c r="Q55" s="29">
        <f t="shared" si="13"/>
        <v>66746.498000000007</v>
      </c>
      <c r="R55" s="17" t="e">
        <f>I55+#REF!+#REF!+#REF!+#REF!</f>
        <v>#REF!</v>
      </c>
      <c r="S55" s="54"/>
    </row>
    <row r="56" spans="1:19" ht="15.75">
      <c r="A56" s="66"/>
      <c r="B56" s="8">
        <f t="shared" si="16"/>
        <v>52</v>
      </c>
      <c r="C56" s="1" t="s">
        <v>159</v>
      </c>
      <c r="D56" s="6" t="s">
        <v>72</v>
      </c>
      <c r="E56" s="7" t="s">
        <v>50</v>
      </c>
      <c r="F56" s="1">
        <v>1</v>
      </c>
      <c r="G56" s="10">
        <v>3.73</v>
      </c>
      <c r="H56" s="11">
        <f t="shared" si="10"/>
        <v>3.492</v>
      </c>
      <c r="I56" s="12">
        <f t="shared" si="11"/>
        <v>8279.5319999999992</v>
      </c>
      <c r="J56" s="1">
        <v>89</v>
      </c>
      <c r="K56" s="10">
        <v>1.19</v>
      </c>
      <c r="L56" s="29">
        <f t="shared" si="6"/>
        <v>57120</v>
      </c>
      <c r="M56" s="29">
        <f t="shared" si="12"/>
        <v>468.85999999999996</v>
      </c>
      <c r="N56" s="17">
        <v>1396.8</v>
      </c>
      <c r="O56" s="29">
        <f>H56*400</f>
        <v>1396.8</v>
      </c>
      <c r="P56" s="29">
        <v>11</v>
      </c>
      <c r="Q56" s="29">
        <f t="shared" si="13"/>
        <v>67276.191999999995</v>
      </c>
      <c r="R56" s="17" t="e">
        <f>I56+#REF!+#REF!+#REF!+#REF!</f>
        <v>#REF!</v>
      </c>
      <c r="S56" s="54"/>
    </row>
    <row r="57" spans="1:19" ht="15.75">
      <c r="A57" s="66"/>
      <c r="B57" s="8">
        <f t="shared" si="16"/>
        <v>53</v>
      </c>
      <c r="C57" s="15" t="s">
        <v>160</v>
      </c>
      <c r="D57" s="8" t="s">
        <v>74</v>
      </c>
      <c r="E57" s="15" t="s">
        <v>50</v>
      </c>
      <c r="F57" s="15">
        <v>1</v>
      </c>
      <c r="G57" s="11">
        <v>1.58</v>
      </c>
      <c r="H57" s="11">
        <f t="shared" si="10"/>
        <v>1.536</v>
      </c>
      <c r="I57" s="12">
        <f t="shared" si="11"/>
        <v>3641.8560000000002</v>
      </c>
      <c r="J57" s="15">
        <v>16</v>
      </c>
      <c r="K57" s="11">
        <v>0.22</v>
      </c>
      <c r="L57" s="29">
        <f t="shared" si="6"/>
        <v>10560</v>
      </c>
      <c r="M57" s="29">
        <f t="shared" si="12"/>
        <v>86.68</v>
      </c>
      <c r="N57" s="17">
        <v>750</v>
      </c>
      <c r="O57" s="29">
        <v>750</v>
      </c>
      <c r="P57" s="29">
        <v>11</v>
      </c>
      <c r="Q57" s="29">
        <f t="shared" si="13"/>
        <v>15049.536</v>
      </c>
      <c r="R57" s="17" t="e">
        <f>I57+#REF!+#REF!+#REF!+#REF!</f>
        <v>#REF!</v>
      </c>
      <c r="S57" s="54"/>
    </row>
    <row r="58" spans="1:19" ht="15.75">
      <c r="A58" s="63"/>
      <c r="B58" s="8">
        <f t="shared" si="16"/>
        <v>54</v>
      </c>
      <c r="C58" s="15" t="s">
        <v>161</v>
      </c>
      <c r="D58" s="8" t="s">
        <v>75</v>
      </c>
      <c r="E58" s="15" t="s">
        <v>50</v>
      </c>
      <c r="F58" s="15">
        <v>1</v>
      </c>
      <c r="G58" s="11">
        <v>1.67</v>
      </c>
      <c r="H58" s="11">
        <f t="shared" si="10"/>
        <v>1.6439999999999999</v>
      </c>
      <c r="I58" s="12">
        <f t="shared" si="11"/>
        <v>3897.924</v>
      </c>
      <c r="J58" s="15">
        <v>10</v>
      </c>
      <c r="K58" s="11">
        <v>0.13</v>
      </c>
      <c r="L58" s="29">
        <f t="shared" si="6"/>
        <v>6240</v>
      </c>
      <c r="M58" s="29">
        <f t="shared" si="12"/>
        <v>51.22</v>
      </c>
      <c r="N58" s="17">
        <v>750</v>
      </c>
      <c r="O58" s="29">
        <v>750</v>
      </c>
      <c r="P58" s="29">
        <v>11</v>
      </c>
      <c r="Q58" s="29">
        <f t="shared" si="13"/>
        <v>10950.143999999998</v>
      </c>
      <c r="R58" s="17" t="e">
        <f>I58+#REF!+#REF!+#REF!+#REF!</f>
        <v>#REF!</v>
      </c>
      <c r="S58" s="54"/>
    </row>
    <row r="59" spans="1:19" ht="15.75">
      <c r="A59" s="20"/>
      <c r="B59" s="8">
        <f t="shared" si="16"/>
        <v>55</v>
      </c>
      <c r="C59" s="15" t="s">
        <v>165</v>
      </c>
      <c r="D59" s="8" t="s">
        <v>79</v>
      </c>
      <c r="E59" s="15" t="s">
        <v>50</v>
      </c>
      <c r="F59" s="15">
        <v>1</v>
      </c>
      <c r="G59" s="11">
        <v>2.88</v>
      </c>
      <c r="H59" s="11">
        <f t="shared" si="10"/>
        <v>2.762</v>
      </c>
      <c r="I59" s="12">
        <f t="shared" si="11"/>
        <v>6548.7020000000002</v>
      </c>
      <c r="J59" s="15">
        <v>39</v>
      </c>
      <c r="K59" s="11">
        <v>0.59</v>
      </c>
      <c r="L59" s="29">
        <f t="shared" si="6"/>
        <v>28320</v>
      </c>
      <c r="M59" s="29">
        <f t="shared" si="12"/>
        <v>232.45999999999998</v>
      </c>
      <c r="N59" s="17">
        <v>1104.8</v>
      </c>
      <c r="O59" s="29">
        <f>H59*400</f>
        <v>1104.8</v>
      </c>
      <c r="P59" s="29">
        <v>11</v>
      </c>
      <c r="Q59" s="29">
        <f t="shared" si="13"/>
        <v>36216.962</v>
      </c>
      <c r="R59" s="17" t="e">
        <f>I59+#REF!+#REF!+#REF!+#REF!</f>
        <v>#REF!</v>
      </c>
      <c r="S59" s="54"/>
    </row>
    <row r="60" spans="1:19" ht="15.75">
      <c r="A60" s="20"/>
      <c r="B60" s="8">
        <f t="shared" si="16"/>
        <v>56</v>
      </c>
      <c r="C60" s="15" t="s">
        <v>166</v>
      </c>
      <c r="D60" s="8" t="s">
        <v>80</v>
      </c>
      <c r="E60" s="15" t="s">
        <v>50</v>
      </c>
      <c r="F60" s="15">
        <v>1</v>
      </c>
      <c r="G60" s="11">
        <v>0.89</v>
      </c>
      <c r="H60" s="11">
        <f t="shared" si="10"/>
        <v>0.86199999999999999</v>
      </c>
      <c r="I60" s="12">
        <f t="shared" si="11"/>
        <v>2043.8019999999999</v>
      </c>
      <c r="J60" s="15">
        <v>12</v>
      </c>
      <c r="K60" s="11">
        <v>0.14000000000000001</v>
      </c>
      <c r="L60" s="29">
        <f t="shared" si="6"/>
        <v>6720.0000000000009</v>
      </c>
      <c r="M60" s="29">
        <f t="shared" si="12"/>
        <v>55.160000000000004</v>
      </c>
      <c r="N60" s="17">
        <v>750</v>
      </c>
      <c r="O60" s="29">
        <v>750</v>
      </c>
      <c r="P60" s="29">
        <v>11</v>
      </c>
      <c r="Q60" s="29">
        <f t="shared" si="13"/>
        <v>9579.9620000000014</v>
      </c>
      <c r="R60" s="17" t="e">
        <f>I60+#REF!+#REF!+#REF!+#REF!</f>
        <v>#REF!</v>
      </c>
      <c r="S60" s="54"/>
    </row>
    <row r="61" spans="1:19" ht="15.75">
      <c r="A61" s="20"/>
      <c r="B61" s="8">
        <f t="shared" si="16"/>
        <v>57</v>
      </c>
      <c r="C61" s="15" t="s">
        <v>167</v>
      </c>
      <c r="D61" s="8" t="s">
        <v>81</v>
      </c>
      <c r="E61" s="15" t="s">
        <v>50</v>
      </c>
      <c r="F61" s="15">
        <v>1</v>
      </c>
      <c r="G61" s="11">
        <v>2.56</v>
      </c>
      <c r="H61" s="11">
        <f t="shared" si="10"/>
        <v>2.4820000000000002</v>
      </c>
      <c r="I61" s="12">
        <f t="shared" si="11"/>
        <v>5884.8220000000001</v>
      </c>
      <c r="J61" s="15">
        <v>43</v>
      </c>
      <c r="K61" s="11">
        <v>0.39</v>
      </c>
      <c r="L61" s="29">
        <f t="shared" si="6"/>
        <v>18720</v>
      </c>
      <c r="M61" s="29">
        <f t="shared" si="12"/>
        <v>153.66</v>
      </c>
      <c r="N61" s="17">
        <v>992.80000000000007</v>
      </c>
      <c r="O61" s="29">
        <f>H61*400</f>
        <v>992.80000000000007</v>
      </c>
      <c r="P61" s="29">
        <v>11</v>
      </c>
      <c r="Q61" s="29">
        <f t="shared" si="13"/>
        <v>25762.281999999999</v>
      </c>
      <c r="R61" s="17" t="e">
        <f>I61+#REF!+#REF!+#REF!+#REF!</f>
        <v>#REF!</v>
      </c>
      <c r="S61" s="54"/>
    </row>
    <row r="62" spans="1:19" ht="15.75">
      <c r="A62" s="20"/>
      <c r="B62" s="8">
        <f t="shared" si="16"/>
        <v>58</v>
      </c>
      <c r="C62" s="15" t="s">
        <v>168</v>
      </c>
      <c r="D62" s="8" t="s">
        <v>83</v>
      </c>
      <c r="E62" s="15" t="s">
        <v>50</v>
      </c>
      <c r="F62" s="15">
        <v>1</v>
      </c>
      <c r="G62" s="11">
        <v>5.22</v>
      </c>
      <c r="H62" s="11">
        <f t="shared" si="10"/>
        <v>5.0599999999999996</v>
      </c>
      <c r="I62" s="12">
        <f t="shared" si="11"/>
        <v>11997.259999999998</v>
      </c>
      <c r="J62" s="15">
        <v>103</v>
      </c>
      <c r="K62" s="11">
        <v>0.8</v>
      </c>
      <c r="L62" s="29">
        <f t="shared" si="6"/>
        <v>38400</v>
      </c>
      <c r="M62" s="29">
        <f t="shared" si="12"/>
        <v>315.20000000000005</v>
      </c>
      <c r="N62" s="17">
        <v>2023.9999999999998</v>
      </c>
      <c r="O62" s="29">
        <f>H62*400</f>
        <v>2023.9999999999998</v>
      </c>
      <c r="P62" s="29">
        <v>11</v>
      </c>
      <c r="Q62" s="29">
        <f t="shared" si="13"/>
        <v>52747.459999999992</v>
      </c>
      <c r="R62" s="17" t="e">
        <f>I62+#REF!+#REF!+#REF!+#REF!</f>
        <v>#REF!</v>
      </c>
      <c r="S62" s="54"/>
    </row>
    <row r="63" spans="1:19" ht="15.75">
      <c r="A63" s="20"/>
      <c r="B63" s="8">
        <v>73</v>
      </c>
      <c r="C63" s="15" t="s">
        <v>169</v>
      </c>
      <c r="D63" s="8" t="s">
        <v>101</v>
      </c>
      <c r="E63" s="15" t="s">
        <v>50</v>
      </c>
      <c r="F63" s="42">
        <v>1</v>
      </c>
      <c r="G63" s="11">
        <v>5.54</v>
      </c>
      <c r="H63" s="11">
        <f t="shared" si="10"/>
        <v>5.3019999999999996</v>
      </c>
      <c r="I63" s="12">
        <f t="shared" si="11"/>
        <v>12571.041999999999</v>
      </c>
      <c r="J63" s="15">
        <v>84</v>
      </c>
      <c r="K63" s="11">
        <v>1.19</v>
      </c>
      <c r="L63" s="29">
        <f t="shared" si="6"/>
        <v>57120</v>
      </c>
      <c r="M63" s="29">
        <f t="shared" si="12"/>
        <v>468.85999999999996</v>
      </c>
      <c r="N63" s="17">
        <v>2120.7999999999997</v>
      </c>
      <c r="O63" s="29">
        <f>H63*400</f>
        <v>2120.7999999999997</v>
      </c>
      <c r="P63" s="29">
        <v>11</v>
      </c>
      <c r="Q63" s="29">
        <f t="shared" si="13"/>
        <v>72291.702000000005</v>
      </c>
      <c r="R63" s="17" t="e">
        <f>I63+#REF!+#REF!+#REF!+#REF!</f>
        <v>#REF!</v>
      </c>
      <c r="S63" s="54"/>
    </row>
    <row r="64" spans="1:19" ht="15.75">
      <c r="A64" s="21">
        <v>319</v>
      </c>
      <c r="B64" s="8">
        <f t="shared" ref="B64:B71" si="17">B63+1</f>
        <v>74</v>
      </c>
      <c r="C64" s="1" t="s">
        <v>104</v>
      </c>
      <c r="D64" s="28" t="s">
        <v>24</v>
      </c>
      <c r="E64" s="2" t="s">
        <v>47</v>
      </c>
      <c r="F64" s="1">
        <v>1</v>
      </c>
      <c r="G64" s="26">
        <v>1.84</v>
      </c>
      <c r="H64" s="11">
        <f t="shared" si="10"/>
        <v>1.77</v>
      </c>
      <c r="I64" s="12">
        <f t="shared" si="11"/>
        <v>4196.67</v>
      </c>
      <c r="J64" s="2">
        <v>32</v>
      </c>
      <c r="K64" s="29">
        <v>0.35</v>
      </c>
      <c r="L64" s="29">
        <f t="shared" si="6"/>
        <v>16800</v>
      </c>
      <c r="M64" s="29">
        <f t="shared" si="12"/>
        <v>137.89999999999998</v>
      </c>
      <c r="N64" s="17">
        <v>750</v>
      </c>
      <c r="O64" s="29">
        <v>750</v>
      </c>
      <c r="P64" s="29">
        <v>11</v>
      </c>
      <c r="Q64" s="29">
        <f t="shared" si="13"/>
        <v>21895.57</v>
      </c>
      <c r="R64" s="17" t="e">
        <f>I64+#REF!+#REF!+#REF!+#REF!</f>
        <v>#REF!</v>
      </c>
      <c r="S64" s="54"/>
    </row>
    <row r="65" spans="1:19" ht="15.75">
      <c r="A65" s="21">
        <v>320</v>
      </c>
      <c r="B65" s="8">
        <f t="shared" si="17"/>
        <v>75</v>
      </c>
      <c r="C65" s="1" t="s">
        <v>105</v>
      </c>
      <c r="D65" s="28" t="s">
        <v>25</v>
      </c>
      <c r="E65" s="2" t="s">
        <v>47</v>
      </c>
      <c r="F65" s="1">
        <v>1</v>
      </c>
      <c r="G65" s="26">
        <v>3.53</v>
      </c>
      <c r="H65" s="11">
        <f t="shared" ref="H65:H80" si="18">G65-K65/5</f>
        <v>3.4279999999999999</v>
      </c>
      <c r="I65" s="12">
        <f t="shared" ref="I65:I80" si="19">H65*2371</f>
        <v>8127.7879999999996</v>
      </c>
      <c r="J65" s="2">
        <v>54</v>
      </c>
      <c r="K65" s="29">
        <v>0.51</v>
      </c>
      <c r="L65" s="29">
        <f t="shared" si="6"/>
        <v>24480</v>
      </c>
      <c r="M65" s="29">
        <f t="shared" ref="M65:M80" si="20">K65*394</f>
        <v>200.94</v>
      </c>
      <c r="N65" s="17">
        <v>1371.2</v>
      </c>
      <c r="O65" s="29">
        <f>H65*400</f>
        <v>1371.2</v>
      </c>
      <c r="P65" s="29">
        <v>11</v>
      </c>
      <c r="Q65" s="29">
        <f t="shared" ref="Q65:Q80" si="21">I65+L65+M65+O65+P65</f>
        <v>34190.928</v>
      </c>
      <c r="R65" s="17" t="e">
        <f>I65+#REF!+#REF!+#REF!+#REF!</f>
        <v>#REF!</v>
      </c>
      <c r="S65" s="54"/>
    </row>
    <row r="66" spans="1:19" ht="15.75">
      <c r="A66" s="21">
        <v>327</v>
      </c>
      <c r="B66" s="8">
        <f t="shared" si="17"/>
        <v>76</v>
      </c>
      <c r="C66" s="1" t="s">
        <v>112</v>
      </c>
      <c r="D66" s="28" t="s">
        <v>32</v>
      </c>
      <c r="E66" s="2" t="s">
        <v>47</v>
      </c>
      <c r="F66" s="1">
        <v>1</v>
      </c>
      <c r="G66" s="26">
        <v>3.32</v>
      </c>
      <c r="H66" s="11">
        <f t="shared" si="18"/>
        <v>3.1859999999999999</v>
      </c>
      <c r="I66" s="12">
        <f t="shared" si="19"/>
        <v>7554.0060000000003</v>
      </c>
      <c r="J66" s="2">
        <v>66</v>
      </c>
      <c r="K66" s="29">
        <v>0.67</v>
      </c>
      <c r="L66" s="29">
        <f t="shared" si="6"/>
        <v>32160.000000000004</v>
      </c>
      <c r="M66" s="29">
        <f t="shared" si="20"/>
        <v>263.98</v>
      </c>
      <c r="N66" s="17">
        <v>1274.4000000000001</v>
      </c>
      <c r="O66" s="29">
        <f>H66*400</f>
        <v>1274.4000000000001</v>
      </c>
      <c r="P66" s="29">
        <v>11</v>
      </c>
      <c r="Q66" s="29">
        <f t="shared" si="21"/>
        <v>41263.386000000006</v>
      </c>
      <c r="R66" s="17" t="e">
        <f>I66+#REF!+#REF!+#REF!+#REF!</f>
        <v>#REF!</v>
      </c>
      <c r="S66" s="54"/>
    </row>
    <row r="67" spans="1:19" ht="15.75">
      <c r="A67" s="21">
        <v>328</v>
      </c>
      <c r="B67" s="8">
        <f t="shared" si="17"/>
        <v>77</v>
      </c>
      <c r="C67" s="1" t="s">
        <v>113</v>
      </c>
      <c r="D67" s="28" t="s">
        <v>33</v>
      </c>
      <c r="E67" s="2" t="s">
        <v>47</v>
      </c>
      <c r="F67" s="1">
        <v>1</v>
      </c>
      <c r="G67" s="26">
        <v>0.99</v>
      </c>
      <c r="H67" s="11">
        <f t="shared" si="18"/>
        <v>0.96599999999999997</v>
      </c>
      <c r="I67" s="12">
        <f t="shared" si="19"/>
        <v>2290.386</v>
      </c>
      <c r="J67" s="2">
        <v>19</v>
      </c>
      <c r="K67" s="29">
        <v>0.12</v>
      </c>
      <c r="L67" s="29">
        <f t="shared" si="6"/>
        <v>5760</v>
      </c>
      <c r="M67" s="29">
        <f t="shared" si="20"/>
        <v>47.28</v>
      </c>
      <c r="N67" s="17">
        <v>750</v>
      </c>
      <c r="O67" s="29">
        <v>750</v>
      </c>
      <c r="P67" s="29">
        <v>11</v>
      </c>
      <c r="Q67" s="29">
        <f t="shared" si="21"/>
        <v>8858.6660000000011</v>
      </c>
      <c r="R67" s="17" t="e">
        <f>I67+#REF!+#REF!+#REF!+#REF!</f>
        <v>#REF!</v>
      </c>
      <c r="S67" s="54"/>
    </row>
    <row r="68" spans="1:19" ht="15.75">
      <c r="A68" s="21">
        <v>329</v>
      </c>
      <c r="B68" s="8">
        <f t="shared" si="17"/>
        <v>78</v>
      </c>
      <c r="C68" s="1" t="s">
        <v>114</v>
      </c>
      <c r="D68" s="28" t="s">
        <v>34</v>
      </c>
      <c r="E68" s="2" t="s">
        <v>47</v>
      </c>
      <c r="F68" s="1">
        <v>1</v>
      </c>
      <c r="G68" s="26">
        <v>0.95</v>
      </c>
      <c r="H68" s="11">
        <f t="shared" si="18"/>
        <v>0.90199999999999991</v>
      </c>
      <c r="I68" s="12">
        <f t="shared" si="19"/>
        <v>2138.6419999999998</v>
      </c>
      <c r="J68" s="2">
        <v>22</v>
      </c>
      <c r="K68" s="29">
        <v>0.24</v>
      </c>
      <c r="L68" s="29">
        <f t="shared" si="6"/>
        <v>11520</v>
      </c>
      <c r="M68" s="29">
        <f t="shared" si="20"/>
        <v>94.56</v>
      </c>
      <c r="N68" s="17">
        <v>750</v>
      </c>
      <c r="O68" s="29">
        <v>750</v>
      </c>
      <c r="P68" s="29">
        <v>11</v>
      </c>
      <c r="Q68" s="29">
        <f t="shared" si="21"/>
        <v>14514.201999999999</v>
      </c>
      <c r="R68" s="17" t="e">
        <f>I68+#REF!+#REF!+#REF!+#REF!</f>
        <v>#REF!</v>
      </c>
      <c r="S68" s="54"/>
    </row>
    <row r="69" spans="1:19" ht="15.75">
      <c r="A69" s="21">
        <v>337</v>
      </c>
      <c r="B69" s="8">
        <f t="shared" si="17"/>
        <v>79</v>
      </c>
      <c r="C69" s="1" t="s">
        <v>122</v>
      </c>
      <c r="D69" s="28" t="s">
        <v>42</v>
      </c>
      <c r="E69" s="2" t="s">
        <v>47</v>
      </c>
      <c r="F69" s="1">
        <v>1</v>
      </c>
      <c r="G69" s="26">
        <v>5.71</v>
      </c>
      <c r="H69" s="11">
        <f t="shared" si="18"/>
        <v>5.4980000000000002</v>
      </c>
      <c r="I69" s="12">
        <f t="shared" si="19"/>
        <v>13035.758</v>
      </c>
      <c r="J69" s="2">
        <v>48</v>
      </c>
      <c r="K69" s="29">
        <v>1.06</v>
      </c>
      <c r="L69" s="29">
        <f t="shared" si="6"/>
        <v>50880</v>
      </c>
      <c r="M69" s="29">
        <f t="shared" si="20"/>
        <v>417.64000000000004</v>
      </c>
      <c r="N69" s="17">
        <v>2199.2000000000003</v>
      </c>
      <c r="O69" s="29">
        <f>H69*400</f>
        <v>2199.2000000000003</v>
      </c>
      <c r="P69" s="29">
        <v>11</v>
      </c>
      <c r="Q69" s="29">
        <f t="shared" si="21"/>
        <v>66543.597999999998</v>
      </c>
      <c r="R69" s="17" t="e">
        <f>I69+#REF!+#REF!+#REF!+#REF!</f>
        <v>#REF!</v>
      </c>
      <c r="S69" s="54"/>
    </row>
    <row r="70" spans="1:19" ht="15.75">
      <c r="A70" s="21">
        <v>338</v>
      </c>
      <c r="B70" s="8">
        <f t="shared" si="17"/>
        <v>80</v>
      </c>
      <c r="C70" s="1" t="s">
        <v>123</v>
      </c>
      <c r="D70" s="28" t="s">
        <v>43</v>
      </c>
      <c r="E70" s="2" t="s">
        <v>47</v>
      </c>
      <c r="F70" s="1">
        <v>1</v>
      </c>
      <c r="G70" s="26">
        <v>1.06</v>
      </c>
      <c r="H70" s="11">
        <f t="shared" si="18"/>
        <v>1.034</v>
      </c>
      <c r="I70" s="12">
        <f t="shared" si="19"/>
        <v>2451.614</v>
      </c>
      <c r="J70" s="2">
        <v>20</v>
      </c>
      <c r="K70" s="29">
        <v>0.13</v>
      </c>
      <c r="L70" s="29">
        <f t="shared" si="6"/>
        <v>6240</v>
      </c>
      <c r="M70" s="29">
        <f t="shared" si="20"/>
        <v>51.22</v>
      </c>
      <c r="N70" s="17">
        <v>750</v>
      </c>
      <c r="O70" s="29">
        <v>750</v>
      </c>
      <c r="P70" s="29">
        <v>11</v>
      </c>
      <c r="Q70" s="29">
        <f t="shared" si="21"/>
        <v>9503.8339999999989</v>
      </c>
      <c r="R70" s="17" t="e">
        <f>I70+#REF!+#REF!+#REF!+#REF!</f>
        <v>#REF!</v>
      </c>
      <c r="S70" s="54"/>
    </row>
    <row r="71" spans="1:19" ht="15.75">
      <c r="A71" s="21">
        <v>339</v>
      </c>
      <c r="B71" s="8">
        <f t="shared" si="17"/>
        <v>81</v>
      </c>
      <c r="C71" s="1" t="s">
        <v>124</v>
      </c>
      <c r="D71" s="28" t="s">
        <v>44</v>
      </c>
      <c r="E71" s="2" t="s">
        <v>48</v>
      </c>
      <c r="F71" s="1">
        <v>1</v>
      </c>
      <c r="G71" s="26">
        <v>2.73</v>
      </c>
      <c r="H71" s="11">
        <f t="shared" si="18"/>
        <v>2.67</v>
      </c>
      <c r="I71" s="12">
        <f t="shared" si="19"/>
        <v>6330.57</v>
      </c>
      <c r="J71" s="2">
        <v>65</v>
      </c>
      <c r="K71" s="29">
        <v>0.3</v>
      </c>
      <c r="L71" s="29">
        <f t="shared" si="6"/>
        <v>14400</v>
      </c>
      <c r="M71" s="29">
        <f t="shared" si="20"/>
        <v>118.19999999999999</v>
      </c>
      <c r="N71" s="17">
        <v>1068</v>
      </c>
      <c r="O71" s="29">
        <f t="shared" ref="O71:O76" si="22">H71*400</f>
        <v>1068</v>
      </c>
      <c r="P71" s="29">
        <v>11</v>
      </c>
      <c r="Q71" s="29">
        <f t="shared" si="21"/>
        <v>21927.77</v>
      </c>
      <c r="R71" s="17" t="e">
        <f>I71+#REF!+#REF!+#REF!+#REF!</f>
        <v>#REF!</v>
      </c>
      <c r="S71" s="54"/>
    </row>
    <row r="72" spans="1:19" ht="15.75">
      <c r="A72" s="22">
        <v>360</v>
      </c>
      <c r="B72" s="8">
        <f>B70+1</f>
        <v>81</v>
      </c>
      <c r="C72" s="1" t="s">
        <v>142</v>
      </c>
      <c r="D72" s="6" t="s">
        <v>99</v>
      </c>
      <c r="E72" s="2" t="s">
        <v>48</v>
      </c>
      <c r="F72" s="1">
        <v>1</v>
      </c>
      <c r="G72" s="1">
        <v>4.05</v>
      </c>
      <c r="H72" s="11">
        <f t="shared" si="18"/>
        <v>3.988</v>
      </c>
      <c r="I72" s="12">
        <f t="shared" si="19"/>
        <v>9455.5480000000007</v>
      </c>
      <c r="J72" s="1">
        <v>9</v>
      </c>
      <c r="K72" s="1">
        <v>0.31</v>
      </c>
      <c r="L72" s="29">
        <f t="shared" si="6"/>
        <v>14880</v>
      </c>
      <c r="M72" s="29">
        <f t="shared" si="20"/>
        <v>122.14</v>
      </c>
      <c r="N72" s="17">
        <v>1595.2</v>
      </c>
      <c r="O72" s="29">
        <f t="shared" si="22"/>
        <v>1595.2</v>
      </c>
      <c r="P72" s="29">
        <v>11</v>
      </c>
      <c r="Q72" s="29">
        <f t="shared" si="21"/>
        <v>26063.888000000003</v>
      </c>
      <c r="R72" s="17" t="e">
        <f>I72+#REF!+#REF!+#REF!+#REF!</f>
        <v>#REF!</v>
      </c>
      <c r="S72" s="54"/>
    </row>
    <row r="73" spans="1:19" ht="15.75">
      <c r="A73" s="22">
        <v>177</v>
      </c>
      <c r="B73" s="8">
        <f>B72+1</f>
        <v>82</v>
      </c>
      <c r="C73" s="7" t="s">
        <v>173</v>
      </c>
      <c r="D73" s="31" t="s">
        <v>100</v>
      </c>
      <c r="E73" s="7" t="s">
        <v>48</v>
      </c>
      <c r="F73" s="1">
        <v>1</v>
      </c>
      <c r="G73" s="32">
        <v>4.03</v>
      </c>
      <c r="H73" s="11">
        <f t="shared" si="18"/>
        <v>3.9400000000000004</v>
      </c>
      <c r="I73" s="12">
        <f t="shared" si="19"/>
        <v>9341.7400000000016</v>
      </c>
      <c r="J73" s="1">
        <v>8</v>
      </c>
      <c r="K73" s="32">
        <v>0.45</v>
      </c>
      <c r="L73" s="29">
        <f t="shared" ref="L73:L80" si="23">K73*48000</f>
        <v>21600</v>
      </c>
      <c r="M73" s="29">
        <f t="shared" si="20"/>
        <v>177.3</v>
      </c>
      <c r="N73" s="17">
        <v>1576.0000000000002</v>
      </c>
      <c r="O73" s="29">
        <f t="shared" si="22"/>
        <v>1576.0000000000002</v>
      </c>
      <c r="P73" s="29">
        <v>11</v>
      </c>
      <c r="Q73" s="29">
        <f t="shared" si="21"/>
        <v>32706.04</v>
      </c>
      <c r="R73" s="17" t="e">
        <f>I73+#REF!+#REF!+#REF!+#REF!</f>
        <v>#REF!</v>
      </c>
      <c r="S73" s="54"/>
    </row>
    <row r="74" spans="1:19" ht="15.75">
      <c r="A74" s="20"/>
      <c r="B74" s="8">
        <v>46</v>
      </c>
      <c r="C74" s="1" t="s">
        <v>146</v>
      </c>
      <c r="D74" s="6" t="s">
        <v>82</v>
      </c>
      <c r="E74" s="7" t="s">
        <v>48</v>
      </c>
      <c r="F74" s="1">
        <v>1</v>
      </c>
      <c r="G74" s="10">
        <v>4.66</v>
      </c>
      <c r="H74" s="11">
        <f t="shared" si="18"/>
        <v>4.5780000000000003</v>
      </c>
      <c r="I74" s="12">
        <f t="shared" si="19"/>
        <v>10854.438</v>
      </c>
      <c r="J74" s="1">
        <v>9</v>
      </c>
      <c r="K74" s="10">
        <v>0.41</v>
      </c>
      <c r="L74" s="29">
        <f t="shared" si="23"/>
        <v>19680</v>
      </c>
      <c r="M74" s="29">
        <f t="shared" si="20"/>
        <v>161.54</v>
      </c>
      <c r="N74" s="17">
        <v>1831.2</v>
      </c>
      <c r="O74" s="29">
        <f t="shared" si="22"/>
        <v>1831.2</v>
      </c>
      <c r="P74" s="29">
        <v>11</v>
      </c>
      <c r="Q74" s="29">
        <f t="shared" si="21"/>
        <v>32538.178000000004</v>
      </c>
      <c r="R74" s="17" t="e">
        <f>I74+#REF!+#REF!+#REF!+#REF!</f>
        <v>#REF!</v>
      </c>
      <c r="S74" s="54"/>
    </row>
    <row r="75" spans="1:19" ht="15.75">
      <c r="A75" s="20"/>
      <c r="B75" s="8">
        <f t="shared" ref="B75:B80" si="24">B74+1</f>
        <v>47</v>
      </c>
      <c r="C75" s="1" t="s">
        <v>144</v>
      </c>
      <c r="D75" s="6" t="s">
        <v>59</v>
      </c>
      <c r="E75" s="7" t="s">
        <v>48</v>
      </c>
      <c r="F75" s="1">
        <v>1</v>
      </c>
      <c r="G75" s="10">
        <v>7.6</v>
      </c>
      <c r="H75" s="11">
        <f t="shared" si="18"/>
        <v>7.47</v>
      </c>
      <c r="I75" s="12">
        <f t="shared" si="19"/>
        <v>17711.37</v>
      </c>
      <c r="J75" s="1">
        <v>25</v>
      </c>
      <c r="K75" s="32">
        <v>0.65</v>
      </c>
      <c r="L75" s="29">
        <f t="shared" si="23"/>
        <v>31200</v>
      </c>
      <c r="M75" s="29">
        <f t="shared" si="20"/>
        <v>256.10000000000002</v>
      </c>
      <c r="N75" s="17">
        <v>2988</v>
      </c>
      <c r="O75" s="29">
        <f t="shared" si="22"/>
        <v>2988</v>
      </c>
      <c r="P75" s="29">
        <v>11</v>
      </c>
      <c r="Q75" s="29">
        <f t="shared" si="21"/>
        <v>52166.469999999994</v>
      </c>
      <c r="R75" s="17" t="e">
        <f>I75+#REF!+#REF!+#REF!+#REF!</f>
        <v>#REF!</v>
      </c>
      <c r="S75" s="54"/>
    </row>
    <row r="76" spans="1:19" ht="15.75">
      <c r="A76" s="20"/>
      <c r="B76" s="8">
        <f t="shared" si="24"/>
        <v>48</v>
      </c>
      <c r="C76" s="1" t="s">
        <v>151</v>
      </c>
      <c r="D76" s="6" t="s">
        <v>64</v>
      </c>
      <c r="E76" s="7" t="s">
        <v>48</v>
      </c>
      <c r="F76" s="1">
        <v>1</v>
      </c>
      <c r="G76" s="10">
        <v>4.97</v>
      </c>
      <c r="H76" s="11">
        <f t="shared" si="18"/>
        <v>4.8719999999999999</v>
      </c>
      <c r="I76" s="12">
        <f t="shared" si="19"/>
        <v>11551.512000000001</v>
      </c>
      <c r="J76" s="13">
        <v>9</v>
      </c>
      <c r="K76" s="10">
        <v>0.49</v>
      </c>
      <c r="L76" s="29">
        <f t="shared" si="23"/>
        <v>23520</v>
      </c>
      <c r="M76" s="29">
        <f t="shared" si="20"/>
        <v>193.06</v>
      </c>
      <c r="N76" s="17">
        <v>1948.8</v>
      </c>
      <c r="O76" s="29">
        <f t="shared" si="22"/>
        <v>1948.8</v>
      </c>
      <c r="P76" s="29">
        <v>11</v>
      </c>
      <c r="Q76" s="29">
        <f t="shared" si="21"/>
        <v>37224.372000000003</v>
      </c>
      <c r="R76" s="17" t="e">
        <f>I76+#REF!+#REF!+#REF!+#REF!</f>
        <v>#REF!</v>
      </c>
      <c r="S76" s="54"/>
    </row>
    <row r="77" spans="1:19" ht="15.75">
      <c r="A77" s="20"/>
      <c r="B77" s="8">
        <f t="shared" si="24"/>
        <v>49</v>
      </c>
      <c r="C77" s="1" t="s">
        <v>154</v>
      </c>
      <c r="D77" s="6" t="s">
        <v>67</v>
      </c>
      <c r="E77" s="7" t="s">
        <v>48</v>
      </c>
      <c r="F77" s="1">
        <v>1</v>
      </c>
      <c r="G77" s="10">
        <v>1.35</v>
      </c>
      <c r="H77" s="11">
        <f t="shared" si="18"/>
        <v>1.3260000000000001</v>
      </c>
      <c r="I77" s="12">
        <f t="shared" si="19"/>
        <v>3143.9460000000004</v>
      </c>
      <c r="J77" s="1">
        <v>14</v>
      </c>
      <c r="K77" s="10">
        <v>0.12</v>
      </c>
      <c r="L77" s="29">
        <f t="shared" si="23"/>
        <v>5760</v>
      </c>
      <c r="M77" s="29">
        <f t="shared" si="20"/>
        <v>47.28</v>
      </c>
      <c r="N77" s="17">
        <v>750</v>
      </c>
      <c r="O77" s="29">
        <v>750</v>
      </c>
      <c r="P77" s="29">
        <v>11</v>
      </c>
      <c r="Q77" s="29">
        <f t="shared" si="21"/>
        <v>9712.2260000000006</v>
      </c>
      <c r="R77" s="17" t="e">
        <f>I77+#REF!+#REF!+#REF!+#REF!</f>
        <v>#REF!</v>
      </c>
      <c r="S77" s="54"/>
    </row>
    <row r="78" spans="1:19" ht="15.75">
      <c r="A78" s="20"/>
      <c r="B78" s="8">
        <f t="shared" si="24"/>
        <v>50</v>
      </c>
      <c r="C78" s="15" t="s">
        <v>162</v>
      </c>
      <c r="D78" s="8" t="s">
        <v>76</v>
      </c>
      <c r="E78" s="15" t="s">
        <v>48</v>
      </c>
      <c r="F78" s="15">
        <v>1</v>
      </c>
      <c r="G78" s="11">
        <v>6.67</v>
      </c>
      <c r="H78" s="11">
        <f t="shared" si="18"/>
        <v>6.5419999999999998</v>
      </c>
      <c r="I78" s="12">
        <f t="shared" si="19"/>
        <v>15511.082</v>
      </c>
      <c r="J78" s="15">
        <v>16</v>
      </c>
      <c r="K78" s="11">
        <v>0.64</v>
      </c>
      <c r="L78" s="29">
        <f t="shared" si="23"/>
        <v>30720</v>
      </c>
      <c r="M78" s="29">
        <f t="shared" si="20"/>
        <v>252.16</v>
      </c>
      <c r="N78" s="17">
        <v>2616.7999999999997</v>
      </c>
      <c r="O78" s="29">
        <f>H78*400</f>
        <v>2616.7999999999997</v>
      </c>
      <c r="P78" s="29">
        <v>11</v>
      </c>
      <c r="Q78" s="29">
        <f t="shared" si="21"/>
        <v>49111.042000000009</v>
      </c>
      <c r="R78" s="17" t="e">
        <f>I78+#REF!+#REF!+#REF!+#REF!</f>
        <v>#REF!</v>
      </c>
      <c r="S78" s="54"/>
    </row>
    <row r="79" spans="1:19" ht="15.75">
      <c r="A79" s="20"/>
      <c r="B79" s="8">
        <f t="shared" si="24"/>
        <v>51</v>
      </c>
      <c r="C79" s="15" t="s">
        <v>163</v>
      </c>
      <c r="D79" s="8" t="s">
        <v>77</v>
      </c>
      <c r="E79" s="15" t="s">
        <v>48</v>
      </c>
      <c r="F79" s="15">
        <v>1</v>
      </c>
      <c r="G79" s="11">
        <v>3.79</v>
      </c>
      <c r="H79" s="11">
        <f t="shared" si="18"/>
        <v>3.746</v>
      </c>
      <c r="I79" s="12">
        <f t="shared" si="19"/>
        <v>8881.7659999999996</v>
      </c>
      <c r="J79" s="15">
        <v>9</v>
      </c>
      <c r="K79" s="11">
        <v>0.22</v>
      </c>
      <c r="L79" s="29">
        <f t="shared" si="23"/>
        <v>10560</v>
      </c>
      <c r="M79" s="29">
        <f t="shared" si="20"/>
        <v>86.68</v>
      </c>
      <c r="N79" s="17">
        <v>1498.4</v>
      </c>
      <c r="O79" s="29">
        <f>H79*400</f>
        <v>1498.4</v>
      </c>
      <c r="P79" s="29">
        <v>11</v>
      </c>
      <c r="Q79" s="29">
        <f t="shared" si="21"/>
        <v>21037.846000000001</v>
      </c>
      <c r="R79" s="17" t="e">
        <f>I79+#REF!+#REF!+#REF!+#REF!</f>
        <v>#REF!</v>
      </c>
      <c r="S79" s="54"/>
    </row>
    <row r="80" spans="1:19" ht="15.75">
      <c r="A80" s="20"/>
      <c r="B80" s="8">
        <f t="shared" si="24"/>
        <v>52</v>
      </c>
      <c r="C80" s="15" t="s">
        <v>164</v>
      </c>
      <c r="D80" s="8" t="s">
        <v>78</v>
      </c>
      <c r="E80" s="15" t="s">
        <v>48</v>
      </c>
      <c r="F80" s="15">
        <v>1</v>
      </c>
      <c r="G80" s="11">
        <v>2.48</v>
      </c>
      <c r="H80" s="11">
        <f t="shared" si="18"/>
        <v>2.3759999999999999</v>
      </c>
      <c r="I80" s="12">
        <f t="shared" si="19"/>
        <v>5633.4960000000001</v>
      </c>
      <c r="J80" s="15">
        <v>25</v>
      </c>
      <c r="K80" s="11">
        <v>0.52</v>
      </c>
      <c r="L80" s="29">
        <f t="shared" si="23"/>
        <v>24960</v>
      </c>
      <c r="M80" s="29">
        <f t="shared" si="20"/>
        <v>204.88</v>
      </c>
      <c r="N80" s="17">
        <v>950.4</v>
      </c>
      <c r="O80" s="29">
        <f>H80*400</f>
        <v>950.4</v>
      </c>
      <c r="P80" s="29">
        <v>11</v>
      </c>
      <c r="Q80" s="29">
        <f t="shared" si="21"/>
        <v>31759.776000000002</v>
      </c>
      <c r="R80" s="17" t="e">
        <f>I80+#REF!+#REF!+#REF!+#REF!</f>
        <v>#REF!</v>
      </c>
      <c r="S80" s="54"/>
    </row>
    <row r="81" spans="1:19" ht="15.75">
      <c r="A81" s="22"/>
      <c r="B81" s="8"/>
      <c r="C81" s="1"/>
      <c r="D81" s="6"/>
      <c r="E81" s="2"/>
      <c r="F81" s="1"/>
      <c r="G81" s="1"/>
      <c r="H81" s="11"/>
      <c r="I81" s="12"/>
      <c r="J81" s="1"/>
      <c r="K81" s="1"/>
      <c r="L81" s="29"/>
      <c r="M81" s="29"/>
      <c r="N81" s="17"/>
      <c r="O81" s="11"/>
      <c r="P81" s="11"/>
      <c r="Q81" s="11"/>
      <c r="R81" s="17"/>
      <c r="S81" s="54"/>
    </row>
    <row r="82" spans="1:19" ht="15.75">
      <c r="A82" s="22"/>
      <c r="B82" s="8"/>
      <c r="C82" s="1"/>
      <c r="D82" s="6"/>
      <c r="E82" s="2"/>
      <c r="F82" s="1"/>
      <c r="G82" s="1"/>
      <c r="H82" s="11"/>
      <c r="I82" s="12"/>
      <c r="J82" s="1"/>
      <c r="K82" s="1"/>
      <c r="L82" s="29"/>
      <c r="M82" s="29"/>
      <c r="N82" s="17"/>
      <c r="O82" s="11"/>
      <c r="P82" s="11"/>
      <c r="Q82" s="11">
        <v>13950</v>
      </c>
      <c r="R82" s="17"/>
      <c r="S82" s="54"/>
    </row>
    <row r="83" spans="1:19" ht="15.75">
      <c r="A83" s="22"/>
      <c r="B83" s="8"/>
      <c r="C83" s="1"/>
      <c r="D83" s="6"/>
      <c r="E83" s="2"/>
      <c r="F83" s="1"/>
      <c r="G83" s="1"/>
      <c r="H83" s="11"/>
      <c r="I83" s="11">
        <f>SUM(I1:I82)</f>
        <v>1085835.0149999999</v>
      </c>
      <c r="J83" s="1"/>
      <c r="K83" s="1"/>
      <c r="L83" s="11">
        <f>SUM(L1:L82)</f>
        <v>3921600</v>
      </c>
      <c r="M83" s="11">
        <f>SUM(M1:M82)</f>
        <v>32189.800000000007</v>
      </c>
      <c r="N83" s="17"/>
      <c r="O83" s="11">
        <f>SUM(O1:O82)</f>
        <v>190016.94999999995</v>
      </c>
      <c r="P83" s="11">
        <f>SUM(P1:P82)</f>
        <v>1166</v>
      </c>
      <c r="Q83" s="11">
        <f>SUM(Q1:Q82)</f>
        <v>5244757.7649999997</v>
      </c>
      <c r="R83" s="17"/>
      <c r="S83" s="54">
        <f>I83+L83+M83+O83+P83+Q82</f>
        <v>5244757.7649999997</v>
      </c>
    </row>
    <row r="84" spans="1:19" ht="15.75">
      <c r="A84" s="22"/>
      <c r="B84" s="8"/>
      <c r="C84" s="1"/>
      <c r="D84" s="6"/>
      <c r="E84" s="2"/>
      <c r="F84" s="1"/>
      <c r="G84" s="1"/>
      <c r="H84" s="11"/>
      <c r="I84" s="12"/>
      <c r="J84" s="1"/>
      <c r="K84" s="1"/>
      <c r="L84" s="29"/>
      <c r="M84" s="29"/>
      <c r="N84" s="17"/>
      <c r="O84" s="11"/>
      <c r="P84" s="11"/>
      <c r="Q84" s="11"/>
      <c r="R84" s="17"/>
      <c r="S84" s="54"/>
    </row>
    <row r="85" spans="1:19" ht="15.75">
      <c r="A85" s="22"/>
      <c r="B85" s="8"/>
      <c r="C85" s="1"/>
      <c r="D85" s="6"/>
      <c r="E85" s="2"/>
      <c r="F85" s="1"/>
      <c r="G85" s="1"/>
      <c r="H85" s="11"/>
      <c r="I85" s="12"/>
      <c r="J85" s="1"/>
      <c r="K85" s="1"/>
      <c r="L85" s="29"/>
      <c r="M85" s="29"/>
      <c r="N85" s="17"/>
      <c r="O85" s="11"/>
      <c r="P85" s="11"/>
      <c r="Q85" s="11"/>
      <c r="R85" s="17"/>
      <c r="S85" s="54"/>
    </row>
    <row r="86" spans="1:19" ht="15.75">
      <c r="A86" s="22"/>
      <c r="B86" s="8"/>
      <c r="C86" s="7"/>
      <c r="D86" s="6"/>
      <c r="E86" s="7"/>
      <c r="F86" s="1"/>
      <c r="G86" s="32"/>
      <c r="H86" s="11"/>
      <c r="I86" s="12"/>
      <c r="J86" s="1"/>
      <c r="K86" s="32"/>
      <c r="L86" s="29"/>
      <c r="M86" s="29"/>
      <c r="N86" s="17"/>
      <c r="O86" s="11"/>
      <c r="P86" s="11"/>
      <c r="Q86" s="11"/>
      <c r="R86" s="17"/>
      <c r="S86" s="54"/>
    </row>
    <row r="101" spans="20:20" ht="15.75">
      <c r="T101" s="29">
        <f>R101*394</f>
        <v>0</v>
      </c>
    </row>
  </sheetData>
  <sortState ref="A1:M101">
    <sortCondition ref="E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2"/>
  <sheetViews>
    <sheetView workbookViewId="0">
      <selection activeCell="S1" sqref="S1:V1048576"/>
    </sheetView>
  </sheetViews>
  <sheetFormatPr defaultRowHeight="15"/>
  <cols>
    <col min="1" max="1" width="11.85546875" style="65" customWidth="1"/>
    <col min="2" max="6" width="9.140625" style="20" customWidth="1"/>
    <col min="7" max="7" width="9.5703125" style="20" customWidth="1"/>
    <col min="8" max="14" width="9.140625" style="20" customWidth="1"/>
    <col min="15" max="16" width="9.5703125" style="20" customWidth="1"/>
    <col min="17" max="21" width="9.140625" style="20" customWidth="1"/>
    <col min="22" max="22" width="9.5703125" style="20" bestFit="1" customWidth="1"/>
  </cols>
  <sheetData>
    <row r="1" spans="1:22">
      <c r="A1" s="33"/>
      <c r="B1" s="33"/>
      <c r="C1" s="34"/>
      <c r="D1" s="34"/>
      <c r="E1" s="34"/>
      <c r="F1" s="35">
        <v>2371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6.5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24" t="s">
        <v>8</v>
      </c>
      <c r="G2" s="24" t="s">
        <v>9</v>
      </c>
      <c r="H2" s="24" t="s">
        <v>10</v>
      </c>
      <c r="I2" s="24" t="s">
        <v>11</v>
      </c>
      <c r="J2" s="24" t="s">
        <v>9</v>
      </c>
      <c r="K2" s="24" t="s">
        <v>12</v>
      </c>
      <c r="L2" s="24" t="s">
        <v>13</v>
      </c>
      <c r="M2" s="24" t="s">
        <v>14</v>
      </c>
      <c r="N2" s="24" t="s">
        <v>15</v>
      </c>
      <c r="O2" s="24" t="s">
        <v>16</v>
      </c>
      <c r="P2" s="24" t="s">
        <v>16</v>
      </c>
      <c r="Q2" s="24" t="s">
        <v>17</v>
      </c>
      <c r="R2" s="24" t="s">
        <v>17</v>
      </c>
      <c r="S2" s="24" t="s">
        <v>17</v>
      </c>
      <c r="T2" s="24" t="s">
        <v>18</v>
      </c>
      <c r="U2" s="24" t="s">
        <v>19</v>
      </c>
      <c r="V2" s="24" t="s">
        <v>20</v>
      </c>
    </row>
    <row r="3" spans="1:22" ht="16.5">
      <c r="A3" s="37"/>
      <c r="B3" s="38">
        <f>SUM(B5:B331)</f>
        <v>113</v>
      </c>
      <c r="C3" s="39">
        <f>SUM(C5:C331)</f>
        <v>474.30500000000018</v>
      </c>
      <c r="D3" s="39">
        <f>SUM(D5:D89)</f>
        <v>457.96499999999997</v>
      </c>
      <c r="E3" s="38">
        <f>SUM(E5:E331)</f>
        <v>1085835.0149999999</v>
      </c>
      <c r="F3" s="38">
        <f>SUM(F5:F331)</f>
        <v>6425</v>
      </c>
      <c r="G3" s="39">
        <f>SUM(G5:G331)</f>
        <v>81.699999999999974</v>
      </c>
      <c r="H3" s="24"/>
      <c r="I3" s="38">
        <f>SUM(I5:I332)</f>
        <v>6425</v>
      </c>
      <c r="J3" s="39">
        <f>SUM(J5:J332)</f>
        <v>81.699999999999974</v>
      </c>
      <c r="K3" s="24"/>
      <c r="L3" s="38">
        <f>SUM(L5:L328)</f>
        <v>19</v>
      </c>
      <c r="M3" s="39">
        <f>SUM(M5:M328)</f>
        <v>56.36</v>
      </c>
      <c r="N3" s="24"/>
      <c r="O3" s="38">
        <f>SUM(O5:O332)</f>
        <v>3935549.2249999996</v>
      </c>
      <c r="P3" s="38">
        <f>SUM(P5:P332)</f>
        <v>3935549.2249999996</v>
      </c>
      <c r="Q3" s="24"/>
      <c r="R3" s="38">
        <f>SUM(R5:R88)</f>
        <v>187400.94999999995</v>
      </c>
      <c r="S3" s="38">
        <f>SUM(S5:S332)</f>
        <v>190146.94999999995</v>
      </c>
      <c r="T3" s="38">
        <f>SUM(T5:T332)</f>
        <v>32189.800000000007</v>
      </c>
      <c r="U3" s="38">
        <f>SUM(U5:U332)</f>
        <v>1166</v>
      </c>
      <c r="V3" s="38">
        <f>SUM(V5:V332)</f>
        <v>5594777.7649999997</v>
      </c>
    </row>
    <row r="4" spans="1:22" ht="16.5">
      <c r="A4" s="37"/>
      <c r="B4" s="25"/>
      <c r="C4" s="25"/>
      <c r="D4" s="25"/>
      <c r="E4" s="40"/>
      <c r="F4" s="25"/>
      <c r="G4" s="25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ht="15.75">
      <c r="A5" s="2" t="s">
        <v>49</v>
      </c>
      <c r="B5" s="1">
        <v>1</v>
      </c>
      <c r="C5" s="26">
        <v>18.04</v>
      </c>
      <c r="D5" s="11">
        <f t="shared" ref="D5:D36" si="0">C5-G5/5</f>
        <v>17.585999999999999</v>
      </c>
      <c r="E5" s="12">
        <f t="shared" ref="E5:E36" si="1">2371*D5</f>
        <v>41696.405999999995</v>
      </c>
      <c r="F5" s="13">
        <v>250</v>
      </c>
      <c r="G5" s="10">
        <v>2.27</v>
      </c>
      <c r="H5" s="14" t="str">
        <f>IF(K5&lt;0.0075,"-2",IF(K5&lt;0.019,"+2-6",IF(K5&lt;0.059,"+6-10",IF(K5&lt;0.075,"+10-11",IF(K5&lt;0.108,"+11-13","0")))))</f>
        <v>+2-6</v>
      </c>
      <c r="I5" s="15">
        <f>F5</f>
        <v>250</v>
      </c>
      <c r="J5" s="11">
        <f>G5</f>
        <v>2.27</v>
      </c>
      <c r="K5" s="16">
        <f>J5/I5</f>
        <v>9.0799999999999995E-3</v>
      </c>
      <c r="L5" s="1"/>
      <c r="M5" s="1"/>
      <c r="N5" s="14" t="str">
        <f>IF(K5&lt;0.019,"48000",IF(K5&lt;0.059,"48000",IF(K5&lt;0.076,"48000",IF(K5&lt;0.108,"58000","0"))))</f>
        <v>48000</v>
      </c>
      <c r="O5" s="17">
        <f t="shared" ref="O5:O36" si="2">N5*J5</f>
        <v>108960</v>
      </c>
      <c r="P5" s="17">
        <f>O5</f>
        <v>108960</v>
      </c>
      <c r="Q5" s="14">
        <v>400</v>
      </c>
      <c r="R5" s="18">
        <f t="shared" ref="R5:R36" si="3">Q5*D5</f>
        <v>7034.4</v>
      </c>
      <c r="S5" s="17">
        <f t="shared" ref="S5:S36" si="4">IF(R5&gt;750,R5,IF(R5&lt;750,750))</f>
        <v>7034.4</v>
      </c>
      <c r="T5" s="18">
        <f>394*G5</f>
        <v>894.38</v>
      </c>
      <c r="U5" s="18">
        <v>11</v>
      </c>
      <c r="V5" s="17">
        <f t="shared" ref="V5:V34" si="5">E5+P5+S5+T5+U5</f>
        <v>158596.18599999999</v>
      </c>
    </row>
    <row r="6" spans="1:22" ht="15.75">
      <c r="A6" s="2" t="s">
        <v>176</v>
      </c>
      <c r="B6" s="1">
        <v>1</v>
      </c>
      <c r="C6" s="10">
        <v>2.48</v>
      </c>
      <c r="D6" s="11">
        <f t="shared" si="0"/>
        <v>2.48</v>
      </c>
      <c r="E6" s="12">
        <f t="shared" si="1"/>
        <v>5880.08</v>
      </c>
      <c r="F6" s="13"/>
      <c r="G6" s="10"/>
      <c r="H6" s="14"/>
      <c r="I6" s="15"/>
      <c r="J6" s="11"/>
      <c r="K6" s="16"/>
      <c r="L6" s="1"/>
      <c r="M6" s="1"/>
      <c r="N6" s="14"/>
      <c r="O6" s="17">
        <f t="shared" si="2"/>
        <v>0</v>
      </c>
      <c r="P6" s="17"/>
      <c r="Q6" s="14">
        <v>250</v>
      </c>
      <c r="R6" s="18">
        <f t="shared" si="3"/>
        <v>620</v>
      </c>
      <c r="S6" s="17">
        <f t="shared" si="4"/>
        <v>750</v>
      </c>
      <c r="T6" s="18"/>
      <c r="U6" s="18"/>
      <c r="V6" s="17">
        <f t="shared" si="5"/>
        <v>6630.08</v>
      </c>
    </row>
    <row r="7" spans="1:22" ht="15.75">
      <c r="A7" s="2" t="s">
        <v>176</v>
      </c>
      <c r="B7" s="1">
        <v>1</v>
      </c>
      <c r="C7" s="1">
        <v>3.31</v>
      </c>
      <c r="D7" s="11">
        <f t="shared" si="0"/>
        <v>3.31</v>
      </c>
      <c r="E7" s="12">
        <f t="shared" si="1"/>
        <v>7848.01</v>
      </c>
      <c r="F7" s="1"/>
      <c r="G7" s="1"/>
      <c r="H7" s="14"/>
      <c r="I7" s="15"/>
      <c r="J7" s="11"/>
      <c r="K7" s="16"/>
      <c r="L7" s="1"/>
      <c r="M7" s="1"/>
      <c r="N7" s="14"/>
      <c r="O7" s="17">
        <f t="shared" si="2"/>
        <v>0</v>
      </c>
      <c r="P7" s="17"/>
      <c r="Q7" s="14">
        <v>250</v>
      </c>
      <c r="R7" s="18">
        <f t="shared" si="3"/>
        <v>827.5</v>
      </c>
      <c r="S7" s="17">
        <f t="shared" si="4"/>
        <v>827.5</v>
      </c>
      <c r="T7" s="18">
        <f>394*G7</f>
        <v>0</v>
      </c>
      <c r="U7" s="18"/>
      <c r="V7" s="17">
        <f t="shared" si="5"/>
        <v>8675.51</v>
      </c>
    </row>
    <row r="8" spans="1:22" ht="15.75">
      <c r="A8" s="2" t="s">
        <v>176</v>
      </c>
      <c r="B8" s="1">
        <v>1</v>
      </c>
      <c r="C8" s="1">
        <v>3.32</v>
      </c>
      <c r="D8" s="11">
        <f t="shared" si="0"/>
        <v>3.32</v>
      </c>
      <c r="E8" s="12">
        <f t="shared" si="1"/>
        <v>7871.7199999999993</v>
      </c>
      <c r="F8" s="1"/>
      <c r="G8" s="1"/>
      <c r="H8" s="14"/>
      <c r="I8" s="15"/>
      <c r="J8" s="11"/>
      <c r="K8" s="16"/>
      <c r="L8" s="1"/>
      <c r="M8" s="1"/>
      <c r="N8" s="14"/>
      <c r="O8" s="17">
        <f t="shared" si="2"/>
        <v>0</v>
      </c>
      <c r="P8" s="17"/>
      <c r="Q8" s="14">
        <v>250</v>
      </c>
      <c r="R8" s="18">
        <f t="shared" si="3"/>
        <v>830</v>
      </c>
      <c r="S8" s="17">
        <f t="shared" si="4"/>
        <v>830</v>
      </c>
      <c r="T8" s="18"/>
      <c r="U8" s="18"/>
      <c r="V8" s="17">
        <f t="shared" si="5"/>
        <v>8701.7199999999993</v>
      </c>
    </row>
    <row r="9" spans="1:22" ht="15.75">
      <c r="A9" s="2" t="s">
        <v>176</v>
      </c>
      <c r="B9" s="1">
        <v>1</v>
      </c>
      <c r="C9" s="1">
        <v>3.36</v>
      </c>
      <c r="D9" s="11">
        <f t="shared" si="0"/>
        <v>3.36</v>
      </c>
      <c r="E9" s="12">
        <f t="shared" si="1"/>
        <v>7966.5599999999995</v>
      </c>
      <c r="F9" s="1"/>
      <c r="G9" s="1"/>
      <c r="H9" s="14"/>
      <c r="I9" s="15"/>
      <c r="J9" s="11"/>
      <c r="K9" s="16"/>
      <c r="L9" s="1"/>
      <c r="M9" s="1"/>
      <c r="N9" s="14"/>
      <c r="O9" s="17">
        <f t="shared" si="2"/>
        <v>0</v>
      </c>
      <c r="P9" s="17"/>
      <c r="Q9" s="14">
        <v>250</v>
      </c>
      <c r="R9" s="18">
        <f t="shared" si="3"/>
        <v>840</v>
      </c>
      <c r="S9" s="17">
        <f t="shared" si="4"/>
        <v>840</v>
      </c>
      <c r="T9" s="18"/>
      <c r="U9" s="18"/>
      <c r="V9" s="17">
        <f t="shared" si="5"/>
        <v>8806.56</v>
      </c>
    </row>
    <row r="10" spans="1:22" ht="15.75">
      <c r="A10" s="2" t="s">
        <v>176</v>
      </c>
      <c r="B10" s="1">
        <v>1</v>
      </c>
      <c r="C10" s="1">
        <v>5.99</v>
      </c>
      <c r="D10" s="11">
        <f t="shared" si="0"/>
        <v>5.99</v>
      </c>
      <c r="E10" s="12">
        <f t="shared" si="1"/>
        <v>14202.29</v>
      </c>
      <c r="F10" s="1"/>
      <c r="G10" s="1"/>
      <c r="H10" s="14"/>
      <c r="I10" s="15"/>
      <c r="J10" s="11"/>
      <c r="K10" s="16"/>
      <c r="L10" s="1"/>
      <c r="M10" s="1"/>
      <c r="N10" s="14"/>
      <c r="O10" s="17">
        <f t="shared" si="2"/>
        <v>0</v>
      </c>
      <c r="P10" s="17"/>
      <c r="Q10" s="14">
        <v>250</v>
      </c>
      <c r="R10" s="18">
        <f t="shared" si="3"/>
        <v>1497.5</v>
      </c>
      <c r="S10" s="17">
        <f t="shared" si="4"/>
        <v>1497.5</v>
      </c>
      <c r="T10" s="18"/>
      <c r="U10" s="18"/>
      <c r="V10" s="17">
        <f t="shared" si="5"/>
        <v>15699.79</v>
      </c>
    </row>
    <row r="11" spans="1:22" ht="15.75">
      <c r="A11" s="2" t="s">
        <v>176</v>
      </c>
      <c r="B11" s="1">
        <v>1</v>
      </c>
      <c r="C11" s="1">
        <v>3.38</v>
      </c>
      <c r="D11" s="11">
        <f t="shared" si="0"/>
        <v>3.38</v>
      </c>
      <c r="E11" s="12">
        <f t="shared" si="1"/>
        <v>8013.98</v>
      </c>
      <c r="F11" s="1"/>
      <c r="G11" s="1"/>
      <c r="H11" s="14"/>
      <c r="I11" s="15"/>
      <c r="J11" s="11"/>
      <c r="K11" s="16"/>
      <c r="L11" s="1"/>
      <c r="M11" s="1"/>
      <c r="N11" s="14"/>
      <c r="O11" s="17">
        <f t="shared" si="2"/>
        <v>0</v>
      </c>
      <c r="P11" s="17"/>
      <c r="Q11" s="14">
        <v>250</v>
      </c>
      <c r="R11" s="18">
        <f t="shared" si="3"/>
        <v>845</v>
      </c>
      <c r="S11" s="17">
        <f t="shared" si="4"/>
        <v>845</v>
      </c>
      <c r="T11" s="18"/>
      <c r="U11" s="18"/>
      <c r="V11" s="17">
        <f t="shared" si="5"/>
        <v>8858.98</v>
      </c>
    </row>
    <row r="12" spans="1:22" ht="15.75">
      <c r="A12" s="2" t="s">
        <v>176</v>
      </c>
      <c r="B12" s="1">
        <v>1</v>
      </c>
      <c r="C12" s="1">
        <v>6.04</v>
      </c>
      <c r="D12" s="11">
        <f t="shared" si="0"/>
        <v>6.04</v>
      </c>
      <c r="E12" s="12">
        <f t="shared" si="1"/>
        <v>14320.84</v>
      </c>
      <c r="F12" s="1"/>
      <c r="G12" s="1"/>
      <c r="H12" s="14"/>
      <c r="I12" s="15"/>
      <c r="J12" s="11"/>
      <c r="K12" s="16"/>
      <c r="L12" s="1"/>
      <c r="M12" s="1"/>
      <c r="N12" s="14"/>
      <c r="O12" s="17">
        <f t="shared" si="2"/>
        <v>0</v>
      </c>
      <c r="P12" s="17"/>
      <c r="Q12" s="14">
        <v>250</v>
      </c>
      <c r="R12" s="18">
        <f t="shared" si="3"/>
        <v>1510</v>
      </c>
      <c r="S12" s="17">
        <f t="shared" si="4"/>
        <v>1510</v>
      </c>
      <c r="T12" s="18"/>
      <c r="U12" s="18"/>
      <c r="V12" s="17">
        <f t="shared" si="5"/>
        <v>15830.84</v>
      </c>
    </row>
    <row r="13" spans="1:22" ht="15.75">
      <c r="A13" s="2" t="s">
        <v>56</v>
      </c>
      <c r="B13" s="15">
        <v>2</v>
      </c>
      <c r="C13" s="26">
        <v>5.64</v>
      </c>
      <c r="D13" s="11">
        <f t="shared" si="0"/>
        <v>5.484</v>
      </c>
      <c r="E13" s="12">
        <f t="shared" si="1"/>
        <v>13002.564</v>
      </c>
      <c r="F13" s="2">
        <v>44</v>
      </c>
      <c r="G13" s="29">
        <v>0.78</v>
      </c>
      <c r="H13" s="14" t="str">
        <f t="shared" ref="H13:H44" si="6">IF(K13&lt;0.0075,"-2",IF(K13&lt;0.019,"+2-6",IF(K13&lt;0.059,"+6-10",IF(K13&lt;0.075,"+10-11",IF(K13&lt;0.108,"+11-13","0")))))</f>
        <v>+2-6</v>
      </c>
      <c r="I13" s="15">
        <f t="shared" ref="I13:I44" si="7">F13</f>
        <v>44</v>
      </c>
      <c r="J13" s="11">
        <f t="shared" ref="J13:J44" si="8">G13</f>
        <v>0.78</v>
      </c>
      <c r="K13" s="16">
        <f t="shared" ref="K13:K44" si="9">J13/I13</f>
        <v>1.7727272727272727E-2</v>
      </c>
      <c r="L13" s="15"/>
      <c r="M13" s="15"/>
      <c r="N13" s="14" t="str">
        <f t="shared" ref="N13:N44" si="10">IF(K13&lt;0.019,"48000",IF(K13&lt;0.059,"48000",IF(K13&lt;0.076,"48000",IF(K13&lt;0.108,"58000","0"))))</f>
        <v>48000</v>
      </c>
      <c r="O13" s="17">
        <f t="shared" si="2"/>
        <v>37440</v>
      </c>
      <c r="P13" s="17">
        <f t="shared" ref="P13:P44" si="11">O13</f>
        <v>37440</v>
      </c>
      <c r="Q13" s="14">
        <v>400</v>
      </c>
      <c r="R13" s="18">
        <f t="shared" si="3"/>
        <v>2193.6</v>
      </c>
      <c r="S13" s="17">
        <f t="shared" si="4"/>
        <v>2193.6</v>
      </c>
      <c r="T13" s="18">
        <f t="shared" ref="T13:T44" si="12">394*G13</f>
        <v>307.32</v>
      </c>
      <c r="U13" s="18">
        <v>22</v>
      </c>
      <c r="V13" s="17">
        <f t="shared" si="5"/>
        <v>52965.483999999997</v>
      </c>
    </row>
    <row r="14" spans="1:22">
      <c r="A14" s="7" t="s">
        <v>56</v>
      </c>
      <c r="B14" s="1">
        <v>2</v>
      </c>
      <c r="C14" s="32">
        <v>2.6</v>
      </c>
      <c r="D14" s="11">
        <f t="shared" si="0"/>
        <v>2.5620000000000003</v>
      </c>
      <c r="E14" s="12">
        <f t="shared" si="1"/>
        <v>6074.5020000000004</v>
      </c>
      <c r="F14" s="1">
        <v>18</v>
      </c>
      <c r="G14" s="32">
        <v>0.19</v>
      </c>
      <c r="H14" s="14" t="str">
        <f t="shared" si="6"/>
        <v>+2-6</v>
      </c>
      <c r="I14" s="15">
        <f t="shared" si="7"/>
        <v>18</v>
      </c>
      <c r="J14" s="11">
        <f t="shared" si="8"/>
        <v>0.19</v>
      </c>
      <c r="K14" s="16">
        <f t="shared" si="9"/>
        <v>1.0555555555555556E-2</v>
      </c>
      <c r="L14" s="1"/>
      <c r="M14" s="1"/>
      <c r="N14" s="14" t="str">
        <f t="shared" si="10"/>
        <v>48000</v>
      </c>
      <c r="O14" s="17">
        <f t="shared" si="2"/>
        <v>9120</v>
      </c>
      <c r="P14" s="17">
        <f t="shared" si="11"/>
        <v>9120</v>
      </c>
      <c r="Q14" s="14">
        <v>400</v>
      </c>
      <c r="R14" s="18">
        <f t="shared" si="3"/>
        <v>1024.8000000000002</v>
      </c>
      <c r="S14" s="17">
        <f t="shared" si="4"/>
        <v>1024.8000000000002</v>
      </c>
      <c r="T14" s="18">
        <f t="shared" si="12"/>
        <v>74.86</v>
      </c>
      <c r="U14" s="18">
        <v>22</v>
      </c>
      <c r="V14" s="17">
        <f t="shared" si="5"/>
        <v>16316.162</v>
      </c>
    </row>
    <row r="15" spans="1:22">
      <c r="A15" s="7" t="s">
        <v>56</v>
      </c>
      <c r="B15" s="1">
        <v>2</v>
      </c>
      <c r="C15" s="32">
        <v>2.79</v>
      </c>
      <c r="D15" s="11">
        <f t="shared" si="0"/>
        <v>2.734</v>
      </c>
      <c r="E15" s="12">
        <f t="shared" si="1"/>
        <v>6482.3140000000003</v>
      </c>
      <c r="F15" s="1">
        <v>61</v>
      </c>
      <c r="G15" s="32">
        <v>0.28000000000000003</v>
      </c>
      <c r="H15" s="14" t="str">
        <f t="shared" si="6"/>
        <v>-2</v>
      </c>
      <c r="I15" s="15">
        <f t="shared" si="7"/>
        <v>61</v>
      </c>
      <c r="J15" s="11">
        <f t="shared" si="8"/>
        <v>0.28000000000000003</v>
      </c>
      <c r="K15" s="16">
        <f t="shared" si="9"/>
        <v>4.5901639344262304E-3</v>
      </c>
      <c r="L15" s="1"/>
      <c r="M15" s="1"/>
      <c r="N15" s="14" t="str">
        <f t="shared" si="10"/>
        <v>48000</v>
      </c>
      <c r="O15" s="17">
        <f t="shared" si="2"/>
        <v>13440.000000000002</v>
      </c>
      <c r="P15" s="17">
        <f t="shared" si="11"/>
        <v>13440.000000000002</v>
      </c>
      <c r="Q15" s="14">
        <v>400</v>
      </c>
      <c r="R15" s="18">
        <f t="shared" si="3"/>
        <v>1093.5999999999999</v>
      </c>
      <c r="S15" s="17">
        <f t="shared" si="4"/>
        <v>1093.5999999999999</v>
      </c>
      <c r="T15" s="18">
        <f t="shared" si="12"/>
        <v>110.32000000000001</v>
      </c>
      <c r="U15" s="18">
        <v>22</v>
      </c>
      <c r="V15" s="17">
        <f t="shared" si="5"/>
        <v>21148.234</v>
      </c>
    </row>
    <row r="16" spans="1:22" ht="15.75">
      <c r="A16" s="2" t="s">
        <v>46</v>
      </c>
      <c r="B16" s="1">
        <v>2</v>
      </c>
      <c r="C16" s="26">
        <v>4.53</v>
      </c>
      <c r="D16" s="11">
        <f t="shared" si="0"/>
        <v>4.4420000000000002</v>
      </c>
      <c r="E16" s="12">
        <f t="shared" si="1"/>
        <v>10531.982</v>
      </c>
      <c r="F16" s="2">
        <v>50</v>
      </c>
      <c r="G16" s="29">
        <v>0.44</v>
      </c>
      <c r="H16" s="14" t="str">
        <f t="shared" si="6"/>
        <v>+2-6</v>
      </c>
      <c r="I16" s="15">
        <f t="shared" si="7"/>
        <v>50</v>
      </c>
      <c r="J16" s="11">
        <f t="shared" si="8"/>
        <v>0.44</v>
      </c>
      <c r="K16" s="16">
        <f t="shared" si="9"/>
        <v>8.8000000000000005E-3</v>
      </c>
      <c r="L16" s="1"/>
      <c r="M16" s="1"/>
      <c r="N16" s="14" t="str">
        <f t="shared" si="10"/>
        <v>48000</v>
      </c>
      <c r="O16" s="17">
        <f t="shared" si="2"/>
        <v>21120</v>
      </c>
      <c r="P16" s="17">
        <f t="shared" si="11"/>
        <v>21120</v>
      </c>
      <c r="Q16" s="14">
        <v>400</v>
      </c>
      <c r="R16" s="18">
        <f t="shared" si="3"/>
        <v>1776.8000000000002</v>
      </c>
      <c r="S16" s="17">
        <f t="shared" si="4"/>
        <v>1776.8000000000002</v>
      </c>
      <c r="T16" s="18">
        <f t="shared" si="12"/>
        <v>173.36</v>
      </c>
      <c r="U16" s="18">
        <v>22</v>
      </c>
      <c r="V16" s="17">
        <f t="shared" si="5"/>
        <v>33624.142</v>
      </c>
    </row>
    <row r="17" spans="1:22" ht="15.75">
      <c r="A17" s="2" t="s">
        <v>46</v>
      </c>
      <c r="B17" s="1">
        <v>2</v>
      </c>
      <c r="C17" s="26">
        <v>4.53</v>
      </c>
      <c r="D17" s="11">
        <f t="shared" si="0"/>
        <v>4.3920000000000003</v>
      </c>
      <c r="E17" s="12">
        <f t="shared" si="1"/>
        <v>10413.432000000001</v>
      </c>
      <c r="F17" s="2">
        <v>62</v>
      </c>
      <c r="G17" s="29">
        <v>0.69</v>
      </c>
      <c r="H17" s="14" t="str">
        <f t="shared" si="6"/>
        <v>+2-6</v>
      </c>
      <c r="I17" s="15">
        <f t="shared" si="7"/>
        <v>62</v>
      </c>
      <c r="J17" s="11">
        <f t="shared" si="8"/>
        <v>0.69</v>
      </c>
      <c r="K17" s="16">
        <f t="shared" si="9"/>
        <v>1.1129032258064515E-2</v>
      </c>
      <c r="L17" s="1"/>
      <c r="M17" s="1"/>
      <c r="N17" s="14" t="str">
        <f t="shared" si="10"/>
        <v>48000</v>
      </c>
      <c r="O17" s="17">
        <f t="shared" si="2"/>
        <v>33120</v>
      </c>
      <c r="P17" s="17">
        <f t="shared" si="11"/>
        <v>33120</v>
      </c>
      <c r="Q17" s="14">
        <v>400</v>
      </c>
      <c r="R17" s="18">
        <f t="shared" si="3"/>
        <v>1756.8000000000002</v>
      </c>
      <c r="S17" s="17">
        <f t="shared" si="4"/>
        <v>1756.8000000000002</v>
      </c>
      <c r="T17" s="18">
        <f t="shared" si="12"/>
        <v>271.85999999999996</v>
      </c>
      <c r="U17" s="18">
        <v>22</v>
      </c>
      <c r="V17" s="17">
        <f t="shared" si="5"/>
        <v>45584.092000000004</v>
      </c>
    </row>
    <row r="18" spans="1:22" ht="15.75">
      <c r="A18" s="2" t="s">
        <v>46</v>
      </c>
      <c r="B18" s="1">
        <v>2</v>
      </c>
      <c r="C18" s="29">
        <v>2.1</v>
      </c>
      <c r="D18" s="11">
        <f t="shared" si="0"/>
        <v>2.0260000000000002</v>
      </c>
      <c r="E18" s="12">
        <f t="shared" si="1"/>
        <v>4803.6460000000006</v>
      </c>
      <c r="F18" s="2">
        <v>38</v>
      </c>
      <c r="G18" s="29">
        <v>0.37</v>
      </c>
      <c r="H18" s="14" t="str">
        <f t="shared" si="6"/>
        <v>+2-6</v>
      </c>
      <c r="I18" s="15">
        <f t="shared" si="7"/>
        <v>38</v>
      </c>
      <c r="J18" s="11">
        <f t="shared" si="8"/>
        <v>0.37</v>
      </c>
      <c r="K18" s="16">
        <f t="shared" si="9"/>
        <v>9.7368421052631583E-3</v>
      </c>
      <c r="L18" s="1"/>
      <c r="M18" s="1"/>
      <c r="N18" s="14" t="str">
        <f t="shared" si="10"/>
        <v>48000</v>
      </c>
      <c r="O18" s="17">
        <f t="shared" si="2"/>
        <v>17760</v>
      </c>
      <c r="P18" s="17">
        <f t="shared" si="11"/>
        <v>17760</v>
      </c>
      <c r="Q18" s="14">
        <v>400</v>
      </c>
      <c r="R18" s="18">
        <f t="shared" si="3"/>
        <v>810.40000000000009</v>
      </c>
      <c r="S18" s="17">
        <f t="shared" si="4"/>
        <v>810.40000000000009</v>
      </c>
      <c r="T18" s="18">
        <f t="shared" si="12"/>
        <v>145.78</v>
      </c>
      <c r="U18" s="18">
        <v>22</v>
      </c>
      <c r="V18" s="17">
        <f t="shared" si="5"/>
        <v>23541.826000000001</v>
      </c>
    </row>
    <row r="19" spans="1:22" ht="15.75">
      <c r="A19" s="2" t="s">
        <v>46</v>
      </c>
      <c r="B19" s="1">
        <v>2</v>
      </c>
      <c r="C19" s="26">
        <v>2.73</v>
      </c>
      <c r="D19" s="11">
        <f t="shared" si="0"/>
        <v>2.6560000000000001</v>
      </c>
      <c r="E19" s="12">
        <f t="shared" si="1"/>
        <v>6297.3760000000002</v>
      </c>
      <c r="F19" s="2">
        <v>50</v>
      </c>
      <c r="G19" s="29">
        <v>0.37</v>
      </c>
      <c r="H19" s="14" t="str">
        <f t="shared" si="6"/>
        <v>-2</v>
      </c>
      <c r="I19" s="15">
        <f t="shared" si="7"/>
        <v>50</v>
      </c>
      <c r="J19" s="11">
        <f t="shared" si="8"/>
        <v>0.37</v>
      </c>
      <c r="K19" s="16">
        <f t="shared" si="9"/>
        <v>7.4000000000000003E-3</v>
      </c>
      <c r="L19" s="1"/>
      <c r="M19" s="1"/>
      <c r="N19" s="14" t="str">
        <f t="shared" si="10"/>
        <v>48000</v>
      </c>
      <c r="O19" s="17">
        <f t="shared" si="2"/>
        <v>17760</v>
      </c>
      <c r="P19" s="17">
        <f t="shared" si="11"/>
        <v>17760</v>
      </c>
      <c r="Q19" s="14">
        <v>400</v>
      </c>
      <c r="R19" s="18">
        <f t="shared" si="3"/>
        <v>1062.4000000000001</v>
      </c>
      <c r="S19" s="17">
        <f t="shared" si="4"/>
        <v>1062.4000000000001</v>
      </c>
      <c r="T19" s="18">
        <f t="shared" si="12"/>
        <v>145.78</v>
      </c>
      <c r="U19" s="18">
        <v>22</v>
      </c>
      <c r="V19" s="17">
        <f t="shared" si="5"/>
        <v>25287.556</v>
      </c>
    </row>
    <row r="20" spans="1:22" ht="15.75">
      <c r="A20" s="2" t="s">
        <v>46</v>
      </c>
      <c r="B20" s="1">
        <v>2</v>
      </c>
      <c r="C20" s="29">
        <v>2.4</v>
      </c>
      <c r="D20" s="11">
        <f t="shared" si="0"/>
        <v>2.3420000000000001</v>
      </c>
      <c r="E20" s="12">
        <f t="shared" si="1"/>
        <v>5552.8820000000005</v>
      </c>
      <c r="F20" s="2">
        <v>32</v>
      </c>
      <c r="G20" s="29">
        <v>0.28999999999999998</v>
      </c>
      <c r="H20" s="14" t="str">
        <f t="shared" si="6"/>
        <v>+2-6</v>
      </c>
      <c r="I20" s="15">
        <f t="shared" si="7"/>
        <v>32</v>
      </c>
      <c r="J20" s="11">
        <f t="shared" si="8"/>
        <v>0.28999999999999998</v>
      </c>
      <c r="K20" s="16">
        <f t="shared" si="9"/>
        <v>9.0624999999999994E-3</v>
      </c>
      <c r="L20" s="1"/>
      <c r="M20" s="1"/>
      <c r="N20" s="14" t="str">
        <f t="shared" si="10"/>
        <v>48000</v>
      </c>
      <c r="O20" s="17">
        <f t="shared" si="2"/>
        <v>13919.999999999998</v>
      </c>
      <c r="P20" s="17">
        <f t="shared" si="11"/>
        <v>13919.999999999998</v>
      </c>
      <c r="Q20" s="14">
        <v>400</v>
      </c>
      <c r="R20" s="18">
        <f t="shared" si="3"/>
        <v>936.80000000000007</v>
      </c>
      <c r="S20" s="17">
        <f t="shared" si="4"/>
        <v>936.80000000000007</v>
      </c>
      <c r="T20" s="18">
        <f t="shared" si="12"/>
        <v>114.25999999999999</v>
      </c>
      <c r="U20" s="18">
        <v>22</v>
      </c>
      <c r="V20" s="17">
        <f t="shared" si="5"/>
        <v>20545.941999999995</v>
      </c>
    </row>
    <row r="21" spans="1:22" ht="15.75">
      <c r="A21" s="2" t="s">
        <v>46</v>
      </c>
      <c r="B21" s="1">
        <v>2</v>
      </c>
      <c r="C21" s="26">
        <v>4.3099999999999996</v>
      </c>
      <c r="D21" s="11">
        <f t="shared" si="0"/>
        <v>4.2139999999999995</v>
      </c>
      <c r="E21" s="12">
        <f t="shared" si="1"/>
        <v>9991.3939999999984</v>
      </c>
      <c r="F21" s="2">
        <v>76</v>
      </c>
      <c r="G21" s="29">
        <v>0.48</v>
      </c>
      <c r="H21" s="14" t="str">
        <f t="shared" si="6"/>
        <v>-2</v>
      </c>
      <c r="I21" s="15">
        <f t="shared" si="7"/>
        <v>76</v>
      </c>
      <c r="J21" s="11">
        <f t="shared" si="8"/>
        <v>0.48</v>
      </c>
      <c r="K21" s="16">
        <f t="shared" si="9"/>
        <v>6.3157894736842104E-3</v>
      </c>
      <c r="L21" s="1"/>
      <c r="M21" s="1"/>
      <c r="N21" s="14" t="str">
        <f t="shared" si="10"/>
        <v>48000</v>
      </c>
      <c r="O21" s="17">
        <f t="shared" si="2"/>
        <v>23040</v>
      </c>
      <c r="P21" s="17">
        <f t="shared" si="11"/>
        <v>23040</v>
      </c>
      <c r="Q21" s="14">
        <v>400</v>
      </c>
      <c r="R21" s="18">
        <f t="shared" si="3"/>
        <v>1685.6</v>
      </c>
      <c r="S21" s="17">
        <f t="shared" si="4"/>
        <v>1685.6</v>
      </c>
      <c r="T21" s="18">
        <f t="shared" si="12"/>
        <v>189.12</v>
      </c>
      <c r="U21" s="18">
        <v>22</v>
      </c>
      <c r="V21" s="17">
        <f t="shared" si="5"/>
        <v>34928.114000000001</v>
      </c>
    </row>
    <row r="22" spans="1:22" ht="15.75">
      <c r="A22" s="2" t="s">
        <v>46</v>
      </c>
      <c r="B22" s="1">
        <v>2</v>
      </c>
      <c r="C22" s="26">
        <v>2.16</v>
      </c>
      <c r="D22" s="11">
        <f t="shared" si="0"/>
        <v>2.1140000000000003</v>
      </c>
      <c r="E22" s="12">
        <f t="shared" si="1"/>
        <v>5012.2940000000008</v>
      </c>
      <c r="F22" s="2">
        <v>34</v>
      </c>
      <c r="G22" s="29">
        <v>0.23</v>
      </c>
      <c r="H22" s="14" t="str">
        <f t="shared" si="6"/>
        <v>-2</v>
      </c>
      <c r="I22" s="15">
        <f t="shared" si="7"/>
        <v>34</v>
      </c>
      <c r="J22" s="11">
        <f t="shared" si="8"/>
        <v>0.23</v>
      </c>
      <c r="K22" s="16">
        <f t="shared" si="9"/>
        <v>6.7647058823529418E-3</v>
      </c>
      <c r="L22" s="1"/>
      <c r="M22" s="1"/>
      <c r="N22" s="14" t="str">
        <f t="shared" si="10"/>
        <v>48000</v>
      </c>
      <c r="O22" s="17">
        <f t="shared" si="2"/>
        <v>11040</v>
      </c>
      <c r="P22" s="17">
        <f t="shared" si="11"/>
        <v>11040</v>
      </c>
      <c r="Q22" s="14">
        <v>400</v>
      </c>
      <c r="R22" s="18">
        <f t="shared" si="3"/>
        <v>845.60000000000014</v>
      </c>
      <c r="S22" s="17">
        <f t="shared" si="4"/>
        <v>845.60000000000014</v>
      </c>
      <c r="T22" s="18">
        <f t="shared" si="12"/>
        <v>90.62</v>
      </c>
      <c r="U22" s="18">
        <v>22</v>
      </c>
      <c r="V22" s="17">
        <f t="shared" si="5"/>
        <v>17010.513999999999</v>
      </c>
    </row>
    <row r="23" spans="1:22" ht="15.75">
      <c r="A23" s="2" t="s">
        <v>46</v>
      </c>
      <c r="B23" s="1">
        <v>2</v>
      </c>
      <c r="C23" s="26">
        <v>2.08</v>
      </c>
      <c r="D23" s="11">
        <f t="shared" si="0"/>
        <v>2.044</v>
      </c>
      <c r="E23" s="12">
        <f t="shared" si="1"/>
        <v>4846.3240000000005</v>
      </c>
      <c r="F23" s="2">
        <v>24</v>
      </c>
      <c r="G23" s="29">
        <v>0.18</v>
      </c>
      <c r="H23" s="14" t="str">
        <f t="shared" si="6"/>
        <v>+2-6</v>
      </c>
      <c r="I23" s="15">
        <f t="shared" si="7"/>
        <v>24</v>
      </c>
      <c r="J23" s="11">
        <f t="shared" si="8"/>
        <v>0.18</v>
      </c>
      <c r="K23" s="16">
        <f t="shared" si="9"/>
        <v>7.4999999999999997E-3</v>
      </c>
      <c r="L23" s="1"/>
      <c r="M23" s="1"/>
      <c r="N23" s="14" t="str">
        <f t="shared" si="10"/>
        <v>48000</v>
      </c>
      <c r="O23" s="17">
        <f t="shared" si="2"/>
        <v>8640</v>
      </c>
      <c r="P23" s="17">
        <f t="shared" si="11"/>
        <v>8640</v>
      </c>
      <c r="Q23" s="14">
        <v>400</v>
      </c>
      <c r="R23" s="18">
        <f t="shared" si="3"/>
        <v>817.6</v>
      </c>
      <c r="S23" s="17">
        <f t="shared" si="4"/>
        <v>817.6</v>
      </c>
      <c r="T23" s="18">
        <f t="shared" si="12"/>
        <v>70.92</v>
      </c>
      <c r="U23" s="18">
        <v>22</v>
      </c>
      <c r="V23" s="17">
        <f t="shared" si="5"/>
        <v>14396.844000000001</v>
      </c>
    </row>
    <row r="24" spans="1:22" ht="15.75">
      <c r="A24" s="2" t="s">
        <v>46</v>
      </c>
      <c r="B24" s="1">
        <v>2</v>
      </c>
      <c r="C24" s="26">
        <v>3.66</v>
      </c>
      <c r="D24" s="11">
        <f t="shared" si="0"/>
        <v>3.5660000000000003</v>
      </c>
      <c r="E24" s="12">
        <f t="shared" si="1"/>
        <v>8454.9860000000008</v>
      </c>
      <c r="F24" s="2">
        <v>73</v>
      </c>
      <c r="G24" s="29">
        <v>0.47</v>
      </c>
      <c r="H24" s="14" t="str">
        <f t="shared" si="6"/>
        <v>-2</v>
      </c>
      <c r="I24" s="15">
        <f t="shared" si="7"/>
        <v>73</v>
      </c>
      <c r="J24" s="11">
        <f t="shared" si="8"/>
        <v>0.47</v>
      </c>
      <c r="K24" s="16">
        <f t="shared" si="9"/>
        <v>6.4383561643835616E-3</v>
      </c>
      <c r="L24" s="1"/>
      <c r="M24" s="1"/>
      <c r="N24" s="14" t="str">
        <f t="shared" si="10"/>
        <v>48000</v>
      </c>
      <c r="O24" s="17">
        <f t="shared" si="2"/>
        <v>22560</v>
      </c>
      <c r="P24" s="17">
        <f t="shared" si="11"/>
        <v>22560</v>
      </c>
      <c r="Q24" s="14">
        <v>400</v>
      </c>
      <c r="R24" s="18">
        <f t="shared" si="3"/>
        <v>1426.4</v>
      </c>
      <c r="S24" s="17">
        <f t="shared" si="4"/>
        <v>1426.4</v>
      </c>
      <c r="T24" s="18">
        <f t="shared" si="12"/>
        <v>185.17999999999998</v>
      </c>
      <c r="U24" s="18">
        <v>22</v>
      </c>
      <c r="V24" s="17">
        <f t="shared" si="5"/>
        <v>32648.566000000003</v>
      </c>
    </row>
    <row r="25" spans="1:22" ht="15.75">
      <c r="A25" s="2" t="s">
        <v>46</v>
      </c>
      <c r="B25" s="15">
        <v>2</v>
      </c>
      <c r="C25" s="26">
        <v>2.4300000000000002</v>
      </c>
      <c r="D25" s="11">
        <f t="shared" si="0"/>
        <v>2.3440000000000003</v>
      </c>
      <c r="E25" s="12">
        <f t="shared" si="1"/>
        <v>5557.6240000000007</v>
      </c>
      <c r="F25" s="2">
        <v>44</v>
      </c>
      <c r="G25" s="29">
        <v>0.43</v>
      </c>
      <c r="H25" s="14" t="str">
        <f t="shared" si="6"/>
        <v>+2-6</v>
      </c>
      <c r="I25" s="15">
        <f t="shared" si="7"/>
        <v>44</v>
      </c>
      <c r="J25" s="11">
        <f t="shared" si="8"/>
        <v>0.43</v>
      </c>
      <c r="K25" s="16">
        <f t="shared" si="9"/>
        <v>9.7727272727272732E-3</v>
      </c>
      <c r="L25" s="15"/>
      <c r="M25" s="15"/>
      <c r="N25" s="14" t="str">
        <f t="shared" si="10"/>
        <v>48000</v>
      </c>
      <c r="O25" s="17">
        <f t="shared" si="2"/>
        <v>20640</v>
      </c>
      <c r="P25" s="17">
        <f t="shared" si="11"/>
        <v>20640</v>
      </c>
      <c r="Q25" s="14">
        <v>400</v>
      </c>
      <c r="R25" s="18">
        <f t="shared" si="3"/>
        <v>937.60000000000014</v>
      </c>
      <c r="S25" s="17">
        <f t="shared" si="4"/>
        <v>937.60000000000014</v>
      </c>
      <c r="T25" s="18">
        <f t="shared" si="12"/>
        <v>169.42</v>
      </c>
      <c r="U25" s="18">
        <v>22</v>
      </c>
      <c r="V25" s="17">
        <f t="shared" si="5"/>
        <v>27326.643999999997</v>
      </c>
    </row>
    <row r="26" spans="1:22" ht="15.75">
      <c r="A26" s="2" t="s">
        <v>46</v>
      </c>
      <c r="B26" s="15">
        <v>2</v>
      </c>
      <c r="C26" s="29">
        <v>3.6</v>
      </c>
      <c r="D26" s="11">
        <f t="shared" si="0"/>
        <v>3.548</v>
      </c>
      <c r="E26" s="12">
        <f t="shared" si="1"/>
        <v>8412.3080000000009</v>
      </c>
      <c r="F26" s="2">
        <v>38</v>
      </c>
      <c r="G26" s="29">
        <v>0.26</v>
      </c>
      <c r="H26" s="14" t="str">
        <f t="shared" si="6"/>
        <v>-2</v>
      </c>
      <c r="I26" s="15">
        <f t="shared" si="7"/>
        <v>38</v>
      </c>
      <c r="J26" s="11">
        <f t="shared" si="8"/>
        <v>0.26</v>
      </c>
      <c r="K26" s="16">
        <f t="shared" si="9"/>
        <v>6.842105263157895E-3</v>
      </c>
      <c r="L26" s="15"/>
      <c r="M26" s="15"/>
      <c r="N26" s="14" t="str">
        <f t="shared" si="10"/>
        <v>48000</v>
      </c>
      <c r="O26" s="17">
        <f t="shared" si="2"/>
        <v>12480</v>
      </c>
      <c r="P26" s="17">
        <f t="shared" si="11"/>
        <v>12480</v>
      </c>
      <c r="Q26" s="14">
        <v>400</v>
      </c>
      <c r="R26" s="18">
        <f t="shared" si="3"/>
        <v>1419.2</v>
      </c>
      <c r="S26" s="17">
        <f t="shared" si="4"/>
        <v>1419.2</v>
      </c>
      <c r="T26" s="18">
        <f t="shared" si="12"/>
        <v>102.44</v>
      </c>
      <c r="U26" s="18">
        <v>22</v>
      </c>
      <c r="V26" s="17">
        <f t="shared" si="5"/>
        <v>22435.948</v>
      </c>
    </row>
    <row r="27" spans="1:22" ht="15.75">
      <c r="A27" s="2" t="s">
        <v>46</v>
      </c>
      <c r="B27" s="15">
        <v>2</v>
      </c>
      <c r="C27" s="26">
        <v>1.82</v>
      </c>
      <c r="D27" s="11">
        <f t="shared" si="0"/>
        <v>1.782</v>
      </c>
      <c r="E27" s="12">
        <f t="shared" si="1"/>
        <v>4225.1220000000003</v>
      </c>
      <c r="F27" s="2">
        <v>18</v>
      </c>
      <c r="G27" s="29">
        <v>0.19</v>
      </c>
      <c r="H27" s="14" t="str">
        <f t="shared" si="6"/>
        <v>+2-6</v>
      </c>
      <c r="I27" s="15">
        <f t="shared" si="7"/>
        <v>18</v>
      </c>
      <c r="J27" s="11">
        <f t="shared" si="8"/>
        <v>0.19</v>
      </c>
      <c r="K27" s="16">
        <f t="shared" si="9"/>
        <v>1.0555555555555556E-2</v>
      </c>
      <c r="L27" s="15"/>
      <c r="M27" s="15"/>
      <c r="N27" s="14" t="str">
        <f t="shared" si="10"/>
        <v>48000</v>
      </c>
      <c r="O27" s="17">
        <f t="shared" si="2"/>
        <v>9120</v>
      </c>
      <c r="P27" s="17">
        <f t="shared" si="11"/>
        <v>9120</v>
      </c>
      <c r="Q27" s="14">
        <v>400</v>
      </c>
      <c r="R27" s="18">
        <f t="shared" si="3"/>
        <v>712.8</v>
      </c>
      <c r="S27" s="17">
        <f t="shared" si="4"/>
        <v>750</v>
      </c>
      <c r="T27" s="18">
        <f t="shared" si="12"/>
        <v>74.86</v>
      </c>
      <c r="U27" s="18">
        <v>22</v>
      </c>
      <c r="V27" s="17">
        <f t="shared" si="5"/>
        <v>14191.982</v>
      </c>
    </row>
    <row r="28" spans="1:22" ht="15.75">
      <c r="A28" s="2" t="s">
        <v>46</v>
      </c>
      <c r="B28" s="15">
        <v>2</v>
      </c>
      <c r="C28" s="26">
        <v>2.73</v>
      </c>
      <c r="D28" s="11">
        <f t="shared" si="0"/>
        <v>2.68</v>
      </c>
      <c r="E28" s="12">
        <f t="shared" si="1"/>
        <v>6354.2800000000007</v>
      </c>
      <c r="F28" s="2">
        <v>23</v>
      </c>
      <c r="G28" s="29">
        <v>0.25</v>
      </c>
      <c r="H28" s="14" t="str">
        <f t="shared" si="6"/>
        <v>+2-6</v>
      </c>
      <c r="I28" s="15">
        <f t="shared" si="7"/>
        <v>23</v>
      </c>
      <c r="J28" s="11">
        <f t="shared" si="8"/>
        <v>0.25</v>
      </c>
      <c r="K28" s="16">
        <f t="shared" si="9"/>
        <v>1.0869565217391304E-2</v>
      </c>
      <c r="L28" s="15"/>
      <c r="M28" s="15"/>
      <c r="N28" s="14" t="str">
        <f t="shared" si="10"/>
        <v>48000</v>
      </c>
      <c r="O28" s="17">
        <f t="shared" si="2"/>
        <v>12000</v>
      </c>
      <c r="P28" s="17">
        <f t="shared" si="11"/>
        <v>12000</v>
      </c>
      <c r="Q28" s="14">
        <v>400</v>
      </c>
      <c r="R28" s="18">
        <f t="shared" si="3"/>
        <v>1072</v>
      </c>
      <c r="S28" s="17">
        <f t="shared" si="4"/>
        <v>1072</v>
      </c>
      <c r="T28" s="18">
        <f t="shared" si="12"/>
        <v>98.5</v>
      </c>
      <c r="U28" s="18">
        <v>22</v>
      </c>
      <c r="V28" s="17">
        <f t="shared" si="5"/>
        <v>19546.78</v>
      </c>
    </row>
    <row r="29" spans="1:22" ht="15.75">
      <c r="A29" s="2" t="s">
        <v>46</v>
      </c>
      <c r="B29" s="1">
        <v>2</v>
      </c>
      <c r="C29" s="26">
        <v>3.47</v>
      </c>
      <c r="D29" s="11">
        <f t="shared" si="0"/>
        <v>3.3580000000000001</v>
      </c>
      <c r="E29" s="12">
        <f t="shared" si="1"/>
        <v>7961.8180000000002</v>
      </c>
      <c r="F29" s="2">
        <v>68</v>
      </c>
      <c r="G29" s="29">
        <v>0.56000000000000005</v>
      </c>
      <c r="H29" s="14" t="str">
        <f t="shared" si="6"/>
        <v>+2-6</v>
      </c>
      <c r="I29" s="15">
        <f t="shared" si="7"/>
        <v>68</v>
      </c>
      <c r="J29" s="11">
        <f t="shared" si="8"/>
        <v>0.56000000000000005</v>
      </c>
      <c r="K29" s="16">
        <f t="shared" si="9"/>
        <v>8.2352941176470594E-3</v>
      </c>
      <c r="L29" s="1"/>
      <c r="M29" s="1"/>
      <c r="N29" s="14" t="str">
        <f t="shared" si="10"/>
        <v>48000</v>
      </c>
      <c r="O29" s="17">
        <f t="shared" si="2"/>
        <v>26880.000000000004</v>
      </c>
      <c r="P29" s="17">
        <f t="shared" si="11"/>
        <v>26880.000000000004</v>
      </c>
      <c r="Q29" s="14">
        <v>400</v>
      </c>
      <c r="R29" s="18">
        <f t="shared" si="3"/>
        <v>1343.2</v>
      </c>
      <c r="S29" s="17">
        <f t="shared" si="4"/>
        <v>1343.2</v>
      </c>
      <c r="T29" s="18">
        <f t="shared" si="12"/>
        <v>220.64000000000001</v>
      </c>
      <c r="U29" s="18">
        <v>22</v>
      </c>
      <c r="V29" s="17">
        <f t="shared" si="5"/>
        <v>36427.658000000003</v>
      </c>
    </row>
    <row r="30" spans="1:22" ht="15.75">
      <c r="A30" s="2" t="s">
        <v>46</v>
      </c>
      <c r="B30" s="1">
        <v>2</v>
      </c>
      <c r="C30" s="26">
        <v>1.7</v>
      </c>
      <c r="D30" s="11">
        <f t="shared" si="0"/>
        <v>1.66</v>
      </c>
      <c r="E30" s="12">
        <f t="shared" si="1"/>
        <v>3935.8599999999997</v>
      </c>
      <c r="F30" s="2">
        <v>18</v>
      </c>
      <c r="G30" s="29">
        <v>0.2</v>
      </c>
      <c r="H30" s="14" t="str">
        <f t="shared" si="6"/>
        <v>+2-6</v>
      </c>
      <c r="I30" s="15">
        <f t="shared" si="7"/>
        <v>18</v>
      </c>
      <c r="J30" s="11">
        <f t="shared" si="8"/>
        <v>0.2</v>
      </c>
      <c r="K30" s="16">
        <f t="shared" si="9"/>
        <v>1.1111111111111112E-2</v>
      </c>
      <c r="L30" s="1"/>
      <c r="M30" s="1"/>
      <c r="N30" s="14" t="str">
        <f t="shared" si="10"/>
        <v>48000</v>
      </c>
      <c r="O30" s="17">
        <f t="shared" si="2"/>
        <v>9600</v>
      </c>
      <c r="P30" s="17">
        <f t="shared" si="11"/>
        <v>9600</v>
      </c>
      <c r="Q30" s="14">
        <v>400</v>
      </c>
      <c r="R30" s="18">
        <f t="shared" si="3"/>
        <v>664</v>
      </c>
      <c r="S30" s="17">
        <f t="shared" si="4"/>
        <v>750</v>
      </c>
      <c r="T30" s="18">
        <f t="shared" si="12"/>
        <v>78.800000000000011</v>
      </c>
      <c r="U30" s="18">
        <v>22</v>
      </c>
      <c r="V30" s="17">
        <f t="shared" si="5"/>
        <v>14386.66</v>
      </c>
    </row>
    <row r="31" spans="1:22" ht="15.75">
      <c r="A31" s="2" t="s">
        <v>46</v>
      </c>
      <c r="B31" s="1">
        <v>2</v>
      </c>
      <c r="C31" s="26">
        <v>5.03</v>
      </c>
      <c r="D31" s="11">
        <f t="shared" si="0"/>
        <v>4.8239999999999998</v>
      </c>
      <c r="E31" s="12">
        <f t="shared" si="1"/>
        <v>11437.704</v>
      </c>
      <c r="F31" s="13">
        <v>108</v>
      </c>
      <c r="G31" s="10">
        <v>1.03</v>
      </c>
      <c r="H31" s="14" t="str">
        <f t="shared" si="6"/>
        <v>+2-6</v>
      </c>
      <c r="I31" s="15">
        <f t="shared" si="7"/>
        <v>108</v>
      </c>
      <c r="J31" s="11">
        <f t="shared" si="8"/>
        <v>1.03</v>
      </c>
      <c r="K31" s="16">
        <f t="shared" si="9"/>
        <v>9.5370370370370366E-3</v>
      </c>
      <c r="L31" s="1"/>
      <c r="M31" s="1"/>
      <c r="N31" s="14" t="str">
        <f t="shared" si="10"/>
        <v>48000</v>
      </c>
      <c r="O31" s="17">
        <f t="shared" si="2"/>
        <v>49440</v>
      </c>
      <c r="P31" s="17">
        <f t="shared" si="11"/>
        <v>49440</v>
      </c>
      <c r="Q31" s="14">
        <v>400</v>
      </c>
      <c r="R31" s="18">
        <f t="shared" si="3"/>
        <v>1929.6</v>
      </c>
      <c r="S31" s="17">
        <f t="shared" si="4"/>
        <v>1929.6</v>
      </c>
      <c r="T31" s="18">
        <f t="shared" si="12"/>
        <v>405.82</v>
      </c>
      <c r="U31" s="18">
        <v>22</v>
      </c>
      <c r="V31" s="17">
        <f t="shared" si="5"/>
        <v>63235.123999999996</v>
      </c>
    </row>
    <row r="32" spans="1:22" ht="15.75">
      <c r="A32" s="2" t="s">
        <v>51</v>
      </c>
      <c r="B32" s="1">
        <v>2</v>
      </c>
      <c r="C32" s="1">
        <v>5.42</v>
      </c>
      <c r="D32" s="11">
        <f t="shared" si="0"/>
        <v>5.2160000000000002</v>
      </c>
      <c r="E32" s="12">
        <f t="shared" si="1"/>
        <v>12367.136</v>
      </c>
      <c r="F32" s="1">
        <v>146</v>
      </c>
      <c r="G32" s="1">
        <v>1.02</v>
      </c>
      <c r="H32" s="14" t="str">
        <f t="shared" si="6"/>
        <v>-2</v>
      </c>
      <c r="I32" s="15">
        <f t="shared" si="7"/>
        <v>146</v>
      </c>
      <c r="J32" s="11">
        <f t="shared" si="8"/>
        <v>1.02</v>
      </c>
      <c r="K32" s="16">
        <f t="shared" si="9"/>
        <v>6.9863013698630138E-3</v>
      </c>
      <c r="L32" s="1"/>
      <c r="M32" s="1"/>
      <c r="N32" s="14" t="str">
        <f t="shared" si="10"/>
        <v>48000</v>
      </c>
      <c r="O32" s="17">
        <f t="shared" si="2"/>
        <v>48960</v>
      </c>
      <c r="P32" s="17">
        <f t="shared" si="11"/>
        <v>48960</v>
      </c>
      <c r="Q32" s="14">
        <v>400</v>
      </c>
      <c r="R32" s="18">
        <f t="shared" si="3"/>
        <v>2086.4</v>
      </c>
      <c r="S32" s="17">
        <f t="shared" si="4"/>
        <v>2086.4</v>
      </c>
      <c r="T32" s="18">
        <f t="shared" si="12"/>
        <v>401.88</v>
      </c>
      <c r="U32" s="18">
        <v>22</v>
      </c>
      <c r="V32" s="17">
        <f t="shared" si="5"/>
        <v>63837.415999999997</v>
      </c>
    </row>
    <row r="33" spans="1:22" ht="15.75">
      <c r="A33" s="2" t="s">
        <v>51</v>
      </c>
      <c r="B33" s="1">
        <v>2</v>
      </c>
      <c r="C33" s="1">
        <v>9.3800000000000008</v>
      </c>
      <c r="D33" s="11">
        <f t="shared" si="0"/>
        <v>9.1420000000000012</v>
      </c>
      <c r="E33" s="12">
        <f t="shared" si="1"/>
        <v>21675.682000000004</v>
      </c>
      <c r="F33" s="1">
        <v>140</v>
      </c>
      <c r="G33" s="1">
        <v>1.19</v>
      </c>
      <c r="H33" s="14" t="str">
        <f t="shared" si="6"/>
        <v>+2-6</v>
      </c>
      <c r="I33" s="15">
        <f t="shared" si="7"/>
        <v>140</v>
      </c>
      <c r="J33" s="11">
        <f t="shared" si="8"/>
        <v>1.19</v>
      </c>
      <c r="K33" s="16">
        <f t="shared" si="9"/>
        <v>8.4999999999999989E-3</v>
      </c>
      <c r="L33" s="1"/>
      <c r="M33" s="1"/>
      <c r="N33" s="14" t="str">
        <f t="shared" si="10"/>
        <v>48000</v>
      </c>
      <c r="O33" s="17">
        <f t="shared" si="2"/>
        <v>57120</v>
      </c>
      <c r="P33" s="17">
        <f t="shared" si="11"/>
        <v>57120</v>
      </c>
      <c r="Q33" s="14">
        <v>400</v>
      </c>
      <c r="R33" s="18">
        <f t="shared" si="3"/>
        <v>3656.8000000000006</v>
      </c>
      <c r="S33" s="17">
        <f t="shared" si="4"/>
        <v>3656.8000000000006</v>
      </c>
      <c r="T33" s="18">
        <f t="shared" si="12"/>
        <v>468.85999999999996</v>
      </c>
      <c r="U33" s="18">
        <v>22</v>
      </c>
      <c r="V33" s="17">
        <f t="shared" si="5"/>
        <v>82943.342000000004</v>
      </c>
    </row>
    <row r="34" spans="1:22" ht="15.75">
      <c r="A34" s="2" t="s">
        <v>51</v>
      </c>
      <c r="B34" s="1">
        <v>2</v>
      </c>
      <c r="C34" s="1">
        <v>3.59</v>
      </c>
      <c r="D34" s="11">
        <f t="shared" si="0"/>
        <v>3.4859999999999998</v>
      </c>
      <c r="E34" s="12">
        <f t="shared" si="1"/>
        <v>8265.3059999999987</v>
      </c>
      <c r="F34" s="1">
        <v>32</v>
      </c>
      <c r="G34" s="1">
        <v>0.52</v>
      </c>
      <c r="H34" s="14" t="str">
        <f t="shared" si="6"/>
        <v>+2-6</v>
      </c>
      <c r="I34" s="15">
        <f t="shared" si="7"/>
        <v>32</v>
      </c>
      <c r="J34" s="11">
        <f t="shared" si="8"/>
        <v>0.52</v>
      </c>
      <c r="K34" s="16">
        <f t="shared" si="9"/>
        <v>1.6250000000000001E-2</v>
      </c>
      <c r="L34" s="1"/>
      <c r="M34" s="1"/>
      <c r="N34" s="14" t="str">
        <f t="shared" si="10"/>
        <v>48000</v>
      </c>
      <c r="O34" s="17">
        <f t="shared" si="2"/>
        <v>24960</v>
      </c>
      <c r="P34" s="17">
        <f t="shared" si="11"/>
        <v>24960</v>
      </c>
      <c r="Q34" s="14">
        <v>400</v>
      </c>
      <c r="R34" s="18">
        <f t="shared" si="3"/>
        <v>1394.3999999999999</v>
      </c>
      <c r="S34" s="17">
        <f t="shared" si="4"/>
        <v>1394.3999999999999</v>
      </c>
      <c r="T34" s="18">
        <f t="shared" si="12"/>
        <v>204.88</v>
      </c>
      <c r="U34" s="18">
        <v>22</v>
      </c>
      <c r="V34" s="17">
        <f t="shared" si="5"/>
        <v>34846.585999999996</v>
      </c>
    </row>
    <row r="35" spans="1:22" ht="15.75">
      <c r="A35" s="2" t="s">
        <v>51</v>
      </c>
      <c r="B35" s="1">
        <v>2</v>
      </c>
      <c r="C35" s="1">
        <v>13.32</v>
      </c>
      <c r="D35" s="11">
        <f t="shared" si="0"/>
        <v>12.856</v>
      </c>
      <c r="E35" s="12">
        <f t="shared" si="1"/>
        <v>30481.576000000001</v>
      </c>
      <c r="F35" s="1">
        <v>232</v>
      </c>
      <c r="G35" s="1">
        <v>2.3199999999999998</v>
      </c>
      <c r="H35" s="14" t="str">
        <f t="shared" si="6"/>
        <v>+2-6</v>
      </c>
      <c r="I35" s="15">
        <f t="shared" si="7"/>
        <v>232</v>
      </c>
      <c r="J35" s="11">
        <f t="shared" si="8"/>
        <v>2.3199999999999998</v>
      </c>
      <c r="K35" s="16">
        <f t="shared" si="9"/>
        <v>9.9999999999999985E-3</v>
      </c>
      <c r="L35" s="1"/>
      <c r="M35" s="1"/>
      <c r="N35" s="14" t="str">
        <f t="shared" si="10"/>
        <v>48000</v>
      </c>
      <c r="O35" s="17">
        <f t="shared" si="2"/>
        <v>111359.99999999999</v>
      </c>
      <c r="P35" s="17">
        <f t="shared" si="11"/>
        <v>111359.99999999999</v>
      </c>
      <c r="Q35" s="14">
        <v>400</v>
      </c>
      <c r="R35" s="18">
        <f t="shared" si="3"/>
        <v>5142.3999999999996</v>
      </c>
      <c r="S35" s="17">
        <f t="shared" si="4"/>
        <v>5142.3999999999996</v>
      </c>
      <c r="T35" s="18">
        <f t="shared" si="12"/>
        <v>914.07999999999993</v>
      </c>
      <c r="U35" s="18">
        <v>22</v>
      </c>
      <c r="V35" s="17">
        <f>E35+P35+S35+T35+U35+P36</f>
        <v>287120.05599999998</v>
      </c>
    </row>
    <row r="36" spans="1:22" ht="15.75">
      <c r="A36" s="2" t="s">
        <v>51</v>
      </c>
      <c r="B36" s="1">
        <v>2</v>
      </c>
      <c r="C36" s="1">
        <v>10.48</v>
      </c>
      <c r="D36" s="11">
        <f t="shared" si="0"/>
        <v>9.9</v>
      </c>
      <c r="E36" s="12">
        <f t="shared" si="1"/>
        <v>23472.9</v>
      </c>
      <c r="F36" s="1">
        <v>168</v>
      </c>
      <c r="G36" s="1">
        <v>2.9</v>
      </c>
      <c r="H36" s="14" t="str">
        <f t="shared" si="6"/>
        <v>+2-6</v>
      </c>
      <c r="I36" s="15">
        <f t="shared" si="7"/>
        <v>168</v>
      </c>
      <c r="J36" s="11">
        <f t="shared" si="8"/>
        <v>2.9</v>
      </c>
      <c r="K36" s="16">
        <f t="shared" si="9"/>
        <v>1.7261904761904763E-2</v>
      </c>
      <c r="L36" s="1"/>
      <c r="M36" s="1"/>
      <c r="N36" s="14" t="str">
        <f t="shared" si="10"/>
        <v>48000</v>
      </c>
      <c r="O36" s="17">
        <f t="shared" si="2"/>
        <v>139200</v>
      </c>
      <c r="P36" s="17">
        <f t="shared" si="11"/>
        <v>139200</v>
      </c>
      <c r="Q36" s="14">
        <v>400</v>
      </c>
      <c r="R36" s="18">
        <f t="shared" si="3"/>
        <v>3960</v>
      </c>
      <c r="S36" s="17">
        <f t="shared" si="4"/>
        <v>3960</v>
      </c>
      <c r="T36" s="18">
        <f t="shared" si="12"/>
        <v>1142.5999999999999</v>
      </c>
      <c r="U36" s="18">
        <v>22</v>
      </c>
      <c r="V36" s="17">
        <f>E36+P36+S36+T36+U36</f>
        <v>167797.5</v>
      </c>
    </row>
    <row r="37" spans="1:22" ht="15.75">
      <c r="A37" s="2" t="s">
        <v>51</v>
      </c>
      <c r="B37" s="1">
        <v>2</v>
      </c>
      <c r="C37" s="1">
        <v>20.76</v>
      </c>
      <c r="D37" s="11">
        <f t="shared" ref="D37:D68" si="13">C37-G37/5</f>
        <v>20.186</v>
      </c>
      <c r="E37" s="12">
        <f t="shared" ref="E37:E68" si="14">2371*D37</f>
        <v>47861.006000000001</v>
      </c>
      <c r="F37" s="1">
        <v>218</v>
      </c>
      <c r="G37" s="1">
        <v>2.87</v>
      </c>
      <c r="H37" s="14" t="str">
        <f t="shared" si="6"/>
        <v>+2-6</v>
      </c>
      <c r="I37" s="15">
        <f t="shared" si="7"/>
        <v>218</v>
      </c>
      <c r="J37" s="11">
        <f t="shared" si="8"/>
        <v>2.87</v>
      </c>
      <c r="K37" s="16">
        <f t="shared" si="9"/>
        <v>1.31651376146789E-2</v>
      </c>
      <c r="L37" s="1"/>
      <c r="M37" s="1"/>
      <c r="N37" s="14" t="str">
        <f t="shared" si="10"/>
        <v>48000</v>
      </c>
      <c r="O37" s="17">
        <f t="shared" ref="O37:O68" si="15">N37*J37</f>
        <v>137760</v>
      </c>
      <c r="P37" s="17">
        <f t="shared" si="11"/>
        <v>137760</v>
      </c>
      <c r="Q37" s="14">
        <v>400</v>
      </c>
      <c r="R37" s="18">
        <f t="shared" ref="R37:R68" si="16">Q37*D37</f>
        <v>8074.4</v>
      </c>
      <c r="S37" s="17">
        <f t="shared" ref="S37:S68" si="17">IF(R37&gt;750,R37,IF(R37&lt;750,750))</f>
        <v>8074.4</v>
      </c>
      <c r="T37" s="18">
        <f t="shared" si="12"/>
        <v>1130.78</v>
      </c>
      <c r="U37" s="18">
        <v>22</v>
      </c>
      <c r="V37" s="17">
        <f>E37+P37+S37+T37+U37+P38</f>
        <v>204928.18599999999</v>
      </c>
    </row>
    <row r="38" spans="1:22">
      <c r="A38" s="7" t="s">
        <v>51</v>
      </c>
      <c r="B38" s="1">
        <v>2</v>
      </c>
      <c r="C38" s="10">
        <v>2.48</v>
      </c>
      <c r="D38" s="11">
        <f t="shared" si="13"/>
        <v>2.4380000000000002</v>
      </c>
      <c r="E38" s="12">
        <f t="shared" si="14"/>
        <v>5780.4980000000005</v>
      </c>
      <c r="F38" s="1">
        <v>18</v>
      </c>
      <c r="G38" s="32">
        <v>0.21</v>
      </c>
      <c r="H38" s="14" t="str">
        <f t="shared" si="6"/>
        <v>+2-6</v>
      </c>
      <c r="I38" s="15">
        <f t="shared" si="7"/>
        <v>18</v>
      </c>
      <c r="J38" s="11">
        <f t="shared" si="8"/>
        <v>0.21</v>
      </c>
      <c r="K38" s="16">
        <f t="shared" si="9"/>
        <v>1.1666666666666665E-2</v>
      </c>
      <c r="L38" s="1"/>
      <c r="M38" s="1"/>
      <c r="N38" s="14" t="str">
        <f t="shared" si="10"/>
        <v>48000</v>
      </c>
      <c r="O38" s="17">
        <f t="shared" si="15"/>
        <v>10080</v>
      </c>
      <c r="P38" s="17">
        <f t="shared" si="11"/>
        <v>10080</v>
      </c>
      <c r="Q38" s="14">
        <v>400</v>
      </c>
      <c r="R38" s="18">
        <f t="shared" si="16"/>
        <v>975.2</v>
      </c>
      <c r="S38" s="17">
        <f t="shared" si="17"/>
        <v>975.2</v>
      </c>
      <c r="T38" s="18">
        <f t="shared" si="12"/>
        <v>82.74</v>
      </c>
      <c r="U38" s="18">
        <v>22</v>
      </c>
      <c r="V38" s="17">
        <f t="shared" ref="V38:V46" si="18">E38+P38+S38+T38+U38</f>
        <v>16940.438000000002</v>
      </c>
    </row>
    <row r="39" spans="1:22">
      <c r="A39" s="7" t="s">
        <v>51</v>
      </c>
      <c r="B39" s="1">
        <v>2</v>
      </c>
      <c r="C39" s="10">
        <v>3.18</v>
      </c>
      <c r="D39" s="11">
        <f t="shared" si="13"/>
        <v>3.0580000000000003</v>
      </c>
      <c r="E39" s="12">
        <f t="shared" si="14"/>
        <v>7250.5180000000009</v>
      </c>
      <c r="F39" s="1">
        <v>26</v>
      </c>
      <c r="G39" s="32">
        <v>0.61</v>
      </c>
      <c r="H39" s="14" t="str">
        <f t="shared" si="6"/>
        <v>+6-10</v>
      </c>
      <c r="I39" s="15">
        <f t="shared" si="7"/>
        <v>26</v>
      </c>
      <c r="J39" s="11">
        <f t="shared" si="8"/>
        <v>0.61</v>
      </c>
      <c r="K39" s="16">
        <f t="shared" si="9"/>
        <v>2.3461538461538461E-2</v>
      </c>
      <c r="L39" s="1"/>
      <c r="M39" s="1"/>
      <c r="N39" s="14" t="str">
        <f t="shared" si="10"/>
        <v>48000</v>
      </c>
      <c r="O39" s="17">
        <f t="shared" si="15"/>
        <v>29280</v>
      </c>
      <c r="P39" s="17">
        <f t="shared" si="11"/>
        <v>29280</v>
      </c>
      <c r="Q39" s="14">
        <v>400</v>
      </c>
      <c r="R39" s="18">
        <f t="shared" si="16"/>
        <v>1223.2</v>
      </c>
      <c r="S39" s="17">
        <f t="shared" si="17"/>
        <v>1223.2</v>
      </c>
      <c r="T39" s="18">
        <f t="shared" si="12"/>
        <v>240.34</v>
      </c>
      <c r="U39" s="18">
        <v>22</v>
      </c>
      <c r="V39" s="17">
        <f t="shared" si="18"/>
        <v>38016.057999999997</v>
      </c>
    </row>
    <row r="40" spans="1:22">
      <c r="A40" s="7" t="s">
        <v>51</v>
      </c>
      <c r="B40" s="1">
        <v>2</v>
      </c>
      <c r="C40" s="10">
        <v>2.5</v>
      </c>
      <c r="D40" s="11">
        <f t="shared" si="13"/>
        <v>2.4279999999999999</v>
      </c>
      <c r="E40" s="12">
        <f t="shared" si="14"/>
        <v>5756.7879999999996</v>
      </c>
      <c r="F40" s="1">
        <v>32</v>
      </c>
      <c r="G40" s="32">
        <v>0.36</v>
      </c>
      <c r="H40" s="14" t="str">
        <f t="shared" si="6"/>
        <v>+2-6</v>
      </c>
      <c r="I40" s="15">
        <f t="shared" si="7"/>
        <v>32</v>
      </c>
      <c r="J40" s="11">
        <f t="shared" si="8"/>
        <v>0.36</v>
      </c>
      <c r="K40" s="16">
        <f t="shared" si="9"/>
        <v>1.125E-2</v>
      </c>
      <c r="L40" s="1"/>
      <c r="M40" s="1"/>
      <c r="N40" s="14" t="str">
        <f t="shared" si="10"/>
        <v>48000</v>
      </c>
      <c r="O40" s="17">
        <f t="shared" si="15"/>
        <v>17280</v>
      </c>
      <c r="P40" s="17">
        <f t="shared" si="11"/>
        <v>17280</v>
      </c>
      <c r="Q40" s="14">
        <v>400</v>
      </c>
      <c r="R40" s="18">
        <f t="shared" si="16"/>
        <v>971.19999999999993</v>
      </c>
      <c r="S40" s="17">
        <f t="shared" si="17"/>
        <v>971.19999999999993</v>
      </c>
      <c r="T40" s="18">
        <f t="shared" si="12"/>
        <v>141.84</v>
      </c>
      <c r="U40" s="18">
        <v>22</v>
      </c>
      <c r="V40" s="17">
        <f t="shared" si="18"/>
        <v>24171.828000000001</v>
      </c>
    </row>
    <row r="41" spans="1:22">
      <c r="A41" s="7" t="s">
        <v>51</v>
      </c>
      <c r="B41" s="1">
        <v>2</v>
      </c>
      <c r="C41" s="10">
        <v>2.5</v>
      </c>
      <c r="D41" s="11">
        <f t="shared" si="13"/>
        <v>2.42</v>
      </c>
      <c r="E41" s="12">
        <f t="shared" si="14"/>
        <v>5737.82</v>
      </c>
      <c r="F41" s="1">
        <v>28</v>
      </c>
      <c r="G41" s="32">
        <v>0.4</v>
      </c>
      <c r="H41" s="14" t="str">
        <f t="shared" si="6"/>
        <v>+2-6</v>
      </c>
      <c r="I41" s="15">
        <f t="shared" si="7"/>
        <v>28</v>
      </c>
      <c r="J41" s="11">
        <f t="shared" si="8"/>
        <v>0.4</v>
      </c>
      <c r="K41" s="16">
        <f t="shared" si="9"/>
        <v>1.4285714285714287E-2</v>
      </c>
      <c r="L41" s="1"/>
      <c r="M41" s="1"/>
      <c r="N41" s="14" t="str">
        <f t="shared" si="10"/>
        <v>48000</v>
      </c>
      <c r="O41" s="17">
        <f t="shared" si="15"/>
        <v>19200</v>
      </c>
      <c r="P41" s="17">
        <f t="shared" si="11"/>
        <v>19200</v>
      </c>
      <c r="Q41" s="14">
        <v>400</v>
      </c>
      <c r="R41" s="18">
        <f t="shared" si="16"/>
        <v>968</v>
      </c>
      <c r="S41" s="17">
        <f t="shared" si="17"/>
        <v>968</v>
      </c>
      <c r="T41" s="18">
        <f t="shared" si="12"/>
        <v>157.60000000000002</v>
      </c>
      <c r="U41" s="18">
        <v>22</v>
      </c>
      <c r="V41" s="17">
        <f t="shared" si="18"/>
        <v>26085.42</v>
      </c>
    </row>
    <row r="42" spans="1:22">
      <c r="A42" s="7" t="s">
        <v>51</v>
      </c>
      <c r="B42" s="1">
        <v>2</v>
      </c>
      <c r="C42" s="10">
        <v>4.53</v>
      </c>
      <c r="D42" s="11">
        <f t="shared" si="13"/>
        <v>4.4540000000000006</v>
      </c>
      <c r="E42" s="12">
        <f t="shared" si="14"/>
        <v>10560.434000000001</v>
      </c>
      <c r="F42" s="13">
        <v>26</v>
      </c>
      <c r="G42" s="10">
        <v>0.38</v>
      </c>
      <c r="H42" s="14" t="str">
        <f t="shared" si="6"/>
        <v>+2-6</v>
      </c>
      <c r="I42" s="15">
        <f t="shared" si="7"/>
        <v>26</v>
      </c>
      <c r="J42" s="11">
        <f t="shared" si="8"/>
        <v>0.38</v>
      </c>
      <c r="K42" s="16">
        <f t="shared" si="9"/>
        <v>1.4615384615384615E-2</v>
      </c>
      <c r="L42" s="1"/>
      <c r="M42" s="1"/>
      <c r="N42" s="14" t="str">
        <f t="shared" si="10"/>
        <v>48000</v>
      </c>
      <c r="O42" s="17">
        <f t="shared" si="15"/>
        <v>18240</v>
      </c>
      <c r="P42" s="17">
        <f t="shared" si="11"/>
        <v>18240</v>
      </c>
      <c r="Q42" s="14">
        <v>400</v>
      </c>
      <c r="R42" s="18">
        <f t="shared" si="16"/>
        <v>1781.6000000000004</v>
      </c>
      <c r="S42" s="17">
        <f t="shared" si="17"/>
        <v>1781.6000000000004</v>
      </c>
      <c r="T42" s="18">
        <f t="shared" si="12"/>
        <v>149.72</v>
      </c>
      <c r="U42" s="18">
        <v>22</v>
      </c>
      <c r="V42" s="17">
        <f t="shared" si="18"/>
        <v>30753.754000000001</v>
      </c>
    </row>
    <row r="43" spans="1:22">
      <c r="A43" s="7" t="s">
        <v>51</v>
      </c>
      <c r="B43" s="1">
        <v>2</v>
      </c>
      <c r="C43" s="10">
        <v>2.5099999999999998</v>
      </c>
      <c r="D43" s="11">
        <f t="shared" si="13"/>
        <v>2.452</v>
      </c>
      <c r="E43" s="12">
        <f t="shared" si="14"/>
        <v>5813.692</v>
      </c>
      <c r="F43" s="1">
        <v>36</v>
      </c>
      <c r="G43" s="10">
        <v>0.28999999999999998</v>
      </c>
      <c r="H43" s="14" t="str">
        <f t="shared" si="6"/>
        <v>+2-6</v>
      </c>
      <c r="I43" s="15">
        <f t="shared" si="7"/>
        <v>36</v>
      </c>
      <c r="J43" s="11">
        <f t="shared" si="8"/>
        <v>0.28999999999999998</v>
      </c>
      <c r="K43" s="16">
        <f t="shared" si="9"/>
        <v>8.0555555555555554E-3</v>
      </c>
      <c r="L43" s="1"/>
      <c r="M43" s="1"/>
      <c r="N43" s="14" t="str">
        <f t="shared" si="10"/>
        <v>48000</v>
      </c>
      <c r="O43" s="17">
        <f t="shared" si="15"/>
        <v>13919.999999999998</v>
      </c>
      <c r="P43" s="17">
        <f t="shared" si="11"/>
        <v>13919.999999999998</v>
      </c>
      <c r="Q43" s="14">
        <v>400</v>
      </c>
      <c r="R43" s="18">
        <f t="shared" si="16"/>
        <v>980.8</v>
      </c>
      <c r="S43" s="17">
        <f t="shared" si="17"/>
        <v>980.8</v>
      </c>
      <c r="T43" s="18">
        <f t="shared" si="12"/>
        <v>114.25999999999999</v>
      </c>
      <c r="U43" s="18">
        <v>22</v>
      </c>
      <c r="V43" s="17">
        <f t="shared" si="18"/>
        <v>20850.751999999997</v>
      </c>
    </row>
    <row r="44" spans="1:22">
      <c r="A44" s="7" t="s">
        <v>51</v>
      </c>
      <c r="B44" s="1">
        <v>2</v>
      </c>
      <c r="C44" s="10">
        <v>1.64</v>
      </c>
      <c r="D44" s="11">
        <f t="shared" si="13"/>
        <v>1.5939999999999999</v>
      </c>
      <c r="E44" s="12">
        <f t="shared" si="14"/>
        <v>3779.3739999999998</v>
      </c>
      <c r="F44" s="1">
        <v>24</v>
      </c>
      <c r="G44" s="10">
        <v>0.23</v>
      </c>
      <c r="H44" s="14" t="str">
        <f t="shared" si="6"/>
        <v>+2-6</v>
      </c>
      <c r="I44" s="15">
        <f t="shared" si="7"/>
        <v>24</v>
      </c>
      <c r="J44" s="11">
        <f t="shared" si="8"/>
        <v>0.23</v>
      </c>
      <c r="K44" s="16">
        <f t="shared" si="9"/>
        <v>9.5833333333333343E-3</v>
      </c>
      <c r="L44" s="1"/>
      <c r="M44" s="1"/>
      <c r="N44" s="14" t="str">
        <f t="shared" si="10"/>
        <v>48000</v>
      </c>
      <c r="O44" s="17">
        <f t="shared" si="15"/>
        <v>11040</v>
      </c>
      <c r="P44" s="17">
        <f t="shared" si="11"/>
        <v>11040</v>
      </c>
      <c r="Q44" s="14">
        <v>400</v>
      </c>
      <c r="R44" s="18">
        <f t="shared" si="16"/>
        <v>637.59999999999991</v>
      </c>
      <c r="S44" s="17">
        <f t="shared" si="17"/>
        <v>750</v>
      </c>
      <c r="T44" s="18">
        <f t="shared" si="12"/>
        <v>90.62</v>
      </c>
      <c r="U44" s="18">
        <v>22</v>
      </c>
      <c r="V44" s="17">
        <f t="shared" si="18"/>
        <v>15681.994000000001</v>
      </c>
    </row>
    <row r="45" spans="1:22">
      <c r="A45" s="7" t="s">
        <v>51</v>
      </c>
      <c r="B45" s="1">
        <v>2</v>
      </c>
      <c r="C45" s="10">
        <v>2.85</v>
      </c>
      <c r="D45" s="11">
        <f t="shared" si="13"/>
        <v>2.758</v>
      </c>
      <c r="E45" s="12">
        <f t="shared" si="14"/>
        <v>6539.2179999999998</v>
      </c>
      <c r="F45" s="1">
        <v>42</v>
      </c>
      <c r="G45" s="10">
        <v>0.46</v>
      </c>
      <c r="H45" s="14" t="str">
        <f t="shared" ref="H45:H76" si="19">IF(K45&lt;0.0075,"-2",IF(K45&lt;0.019,"+2-6",IF(K45&lt;0.059,"+6-10",IF(K45&lt;0.075,"+10-11",IF(K45&lt;0.108,"+11-13","0")))))</f>
        <v>+2-6</v>
      </c>
      <c r="I45" s="15">
        <f t="shared" ref="I45:I76" si="20">F45</f>
        <v>42</v>
      </c>
      <c r="J45" s="11">
        <f t="shared" ref="J45:J76" si="21">G45</f>
        <v>0.46</v>
      </c>
      <c r="K45" s="16">
        <f t="shared" ref="K45:K76" si="22">J45/I45</f>
        <v>1.0952380952380953E-2</v>
      </c>
      <c r="L45" s="1"/>
      <c r="M45" s="1"/>
      <c r="N45" s="14" t="str">
        <f t="shared" ref="N45:N76" si="23">IF(K45&lt;0.019,"48000",IF(K45&lt;0.059,"48000",IF(K45&lt;0.076,"48000",IF(K45&lt;0.108,"58000","0"))))</f>
        <v>48000</v>
      </c>
      <c r="O45" s="17">
        <f t="shared" si="15"/>
        <v>22080</v>
      </c>
      <c r="P45" s="17">
        <f t="shared" ref="P45:P76" si="24">O45</f>
        <v>22080</v>
      </c>
      <c r="Q45" s="14">
        <v>400</v>
      </c>
      <c r="R45" s="18">
        <f t="shared" si="16"/>
        <v>1103.2</v>
      </c>
      <c r="S45" s="17">
        <f t="shared" si="17"/>
        <v>1103.2</v>
      </c>
      <c r="T45" s="18">
        <f t="shared" ref="T45:T76" si="25">394*G45</f>
        <v>181.24</v>
      </c>
      <c r="U45" s="18">
        <v>22</v>
      </c>
      <c r="V45" s="17">
        <f t="shared" si="18"/>
        <v>29925.658000000003</v>
      </c>
    </row>
    <row r="46" spans="1:22" ht="15.75">
      <c r="A46" s="2" t="s">
        <v>21</v>
      </c>
      <c r="B46" s="1">
        <v>1</v>
      </c>
      <c r="C46" s="10">
        <v>12.68</v>
      </c>
      <c r="D46" s="11">
        <f t="shared" si="13"/>
        <v>12.238</v>
      </c>
      <c r="E46" s="12">
        <f t="shared" si="14"/>
        <v>29016.297999999999</v>
      </c>
      <c r="F46" s="13">
        <v>196</v>
      </c>
      <c r="G46" s="10">
        <v>2.21</v>
      </c>
      <c r="H46" s="14" t="str">
        <f t="shared" si="19"/>
        <v>+2-6</v>
      </c>
      <c r="I46" s="15">
        <f t="shared" si="20"/>
        <v>196</v>
      </c>
      <c r="J46" s="11">
        <f t="shared" si="21"/>
        <v>2.21</v>
      </c>
      <c r="K46" s="16">
        <f t="shared" si="22"/>
        <v>1.1275510204081633E-2</v>
      </c>
      <c r="L46" s="1"/>
      <c r="M46" s="1"/>
      <c r="N46" s="14" t="str">
        <f t="shared" si="23"/>
        <v>48000</v>
      </c>
      <c r="O46" s="17">
        <f t="shared" si="15"/>
        <v>106080</v>
      </c>
      <c r="P46" s="17">
        <f t="shared" si="24"/>
        <v>106080</v>
      </c>
      <c r="Q46" s="14">
        <v>450</v>
      </c>
      <c r="R46" s="18">
        <f t="shared" si="16"/>
        <v>5507.0999999999995</v>
      </c>
      <c r="S46" s="17">
        <f t="shared" si="17"/>
        <v>5507.0999999999995</v>
      </c>
      <c r="T46" s="18">
        <f t="shared" si="25"/>
        <v>870.74</v>
      </c>
      <c r="U46" s="18">
        <v>11</v>
      </c>
      <c r="V46" s="17">
        <f t="shared" si="18"/>
        <v>141485.13800000001</v>
      </c>
    </row>
    <row r="47" spans="1:22" ht="15.75">
      <c r="A47" s="2" t="s">
        <v>52</v>
      </c>
      <c r="B47" s="1">
        <v>1</v>
      </c>
      <c r="C47" s="1">
        <v>27.65</v>
      </c>
      <c r="D47" s="11">
        <f t="shared" si="13"/>
        <v>26.032</v>
      </c>
      <c r="E47" s="12">
        <f t="shared" si="14"/>
        <v>61721.872000000003</v>
      </c>
      <c r="F47" s="1">
        <v>495</v>
      </c>
      <c r="G47" s="1">
        <v>8.09</v>
      </c>
      <c r="H47" s="14" t="str">
        <f t="shared" si="19"/>
        <v>+2-6</v>
      </c>
      <c r="I47" s="15">
        <f t="shared" si="20"/>
        <v>495</v>
      </c>
      <c r="J47" s="11">
        <f t="shared" si="21"/>
        <v>8.09</v>
      </c>
      <c r="K47" s="16">
        <f t="shared" si="22"/>
        <v>1.6343434343434344E-2</v>
      </c>
      <c r="L47" s="1"/>
      <c r="M47" s="1"/>
      <c r="N47" s="14" t="str">
        <f t="shared" si="23"/>
        <v>48000</v>
      </c>
      <c r="O47" s="17">
        <f t="shared" si="15"/>
        <v>388320</v>
      </c>
      <c r="P47" s="17">
        <f t="shared" si="24"/>
        <v>388320</v>
      </c>
      <c r="Q47" s="14">
        <v>450</v>
      </c>
      <c r="R47" s="18">
        <f t="shared" si="16"/>
        <v>11714.4</v>
      </c>
      <c r="S47" s="17">
        <f t="shared" si="17"/>
        <v>11714.4</v>
      </c>
      <c r="T47" s="18">
        <f t="shared" si="25"/>
        <v>3187.46</v>
      </c>
      <c r="U47" s="18">
        <v>11</v>
      </c>
      <c r="V47" s="17">
        <f>E47+P47+S47+T47+U47+P48</f>
        <v>583994.73200000008</v>
      </c>
    </row>
    <row r="48" spans="1:22" ht="15.75">
      <c r="A48" s="2" t="s">
        <v>52</v>
      </c>
      <c r="B48" s="1">
        <v>1</v>
      </c>
      <c r="C48" s="1">
        <v>17.28</v>
      </c>
      <c r="D48" s="11">
        <f t="shared" si="13"/>
        <v>16.784000000000002</v>
      </c>
      <c r="E48" s="12">
        <f t="shared" si="14"/>
        <v>39794.864000000009</v>
      </c>
      <c r="F48" s="1">
        <f>268</f>
        <v>268</v>
      </c>
      <c r="G48" s="1">
        <v>2.48</v>
      </c>
      <c r="H48" s="14" t="str">
        <f t="shared" si="19"/>
        <v>+2-6</v>
      </c>
      <c r="I48" s="15">
        <f t="shared" si="20"/>
        <v>268</v>
      </c>
      <c r="J48" s="11">
        <f t="shared" si="21"/>
        <v>2.48</v>
      </c>
      <c r="K48" s="16">
        <f t="shared" si="22"/>
        <v>9.2537313432835815E-3</v>
      </c>
      <c r="L48" s="1"/>
      <c r="M48" s="1"/>
      <c r="N48" s="14" t="str">
        <f t="shared" si="23"/>
        <v>48000</v>
      </c>
      <c r="O48" s="17">
        <f t="shared" si="15"/>
        <v>119040</v>
      </c>
      <c r="P48" s="17">
        <f t="shared" si="24"/>
        <v>119040</v>
      </c>
      <c r="Q48" s="14">
        <v>450</v>
      </c>
      <c r="R48" s="18">
        <f t="shared" si="16"/>
        <v>7552.8000000000011</v>
      </c>
      <c r="S48" s="17">
        <f t="shared" si="17"/>
        <v>7552.8000000000011</v>
      </c>
      <c r="T48" s="18">
        <f t="shared" si="25"/>
        <v>977.12</v>
      </c>
      <c r="U48" s="18">
        <v>11</v>
      </c>
      <c r="V48" s="17">
        <f>E48+P48+S48+T48+U48</f>
        <v>167375.78399999999</v>
      </c>
    </row>
    <row r="49" spans="1:22" ht="15.75">
      <c r="A49" s="2" t="s">
        <v>52</v>
      </c>
      <c r="B49" s="1">
        <v>1</v>
      </c>
      <c r="C49" s="1">
        <v>16.5</v>
      </c>
      <c r="D49" s="11">
        <f t="shared" si="13"/>
        <v>15.795999999999999</v>
      </c>
      <c r="E49" s="12">
        <f t="shared" si="14"/>
        <v>37452.315999999999</v>
      </c>
      <c r="F49" s="1">
        <v>256</v>
      </c>
      <c r="G49" s="1">
        <v>3.52</v>
      </c>
      <c r="H49" s="14" t="str">
        <f t="shared" si="19"/>
        <v>+2-6</v>
      </c>
      <c r="I49" s="15">
        <f t="shared" si="20"/>
        <v>256</v>
      </c>
      <c r="J49" s="11">
        <f t="shared" si="21"/>
        <v>3.52</v>
      </c>
      <c r="K49" s="16">
        <f t="shared" si="22"/>
        <v>1.375E-2</v>
      </c>
      <c r="L49" s="1"/>
      <c r="M49" s="1"/>
      <c r="N49" s="14" t="str">
        <f t="shared" si="23"/>
        <v>48000</v>
      </c>
      <c r="O49" s="17">
        <f t="shared" si="15"/>
        <v>168960</v>
      </c>
      <c r="P49" s="17">
        <f t="shared" si="24"/>
        <v>168960</v>
      </c>
      <c r="Q49" s="14">
        <v>450</v>
      </c>
      <c r="R49" s="18">
        <f t="shared" si="16"/>
        <v>7108.2</v>
      </c>
      <c r="S49" s="17">
        <f t="shared" si="17"/>
        <v>7108.2</v>
      </c>
      <c r="T49" s="18">
        <f t="shared" si="25"/>
        <v>1386.88</v>
      </c>
      <c r="U49" s="18">
        <v>11</v>
      </c>
      <c r="V49" s="17">
        <f>E49+P49+S49+T49+U49</f>
        <v>214918.39600000001</v>
      </c>
    </row>
    <row r="50" spans="1:22" ht="15.75">
      <c r="A50" s="2" t="s">
        <v>52</v>
      </c>
      <c r="B50" s="1">
        <v>1</v>
      </c>
      <c r="C50" s="1">
        <v>31.35</v>
      </c>
      <c r="D50" s="11">
        <f t="shared" si="13"/>
        <v>29.418000000000003</v>
      </c>
      <c r="E50" s="12">
        <f t="shared" si="14"/>
        <v>69750.078000000009</v>
      </c>
      <c r="F50" s="1">
        <v>662</v>
      </c>
      <c r="G50" s="1">
        <v>9.66</v>
      </c>
      <c r="H50" s="14" t="str">
        <f t="shared" si="19"/>
        <v>+2-6</v>
      </c>
      <c r="I50" s="15">
        <f t="shared" si="20"/>
        <v>662</v>
      </c>
      <c r="J50" s="11">
        <f t="shared" si="21"/>
        <v>9.66</v>
      </c>
      <c r="K50" s="16">
        <f t="shared" si="22"/>
        <v>1.459214501510574E-2</v>
      </c>
      <c r="L50" s="1"/>
      <c r="M50" s="1"/>
      <c r="N50" s="14" t="str">
        <f t="shared" si="23"/>
        <v>48000</v>
      </c>
      <c r="O50" s="17">
        <f t="shared" si="15"/>
        <v>463680</v>
      </c>
      <c r="P50" s="17">
        <f t="shared" si="24"/>
        <v>463680</v>
      </c>
      <c r="Q50" s="14">
        <v>450</v>
      </c>
      <c r="R50" s="18">
        <f t="shared" si="16"/>
        <v>13238.1</v>
      </c>
      <c r="S50" s="17">
        <f t="shared" si="17"/>
        <v>13238.1</v>
      </c>
      <c r="T50" s="18">
        <f t="shared" si="25"/>
        <v>3806.04</v>
      </c>
      <c r="U50" s="18">
        <v>11</v>
      </c>
      <c r="V50" s="17">
        <f>E50+P50+S50+T50+U50+P62</f>
        <v>556725.21799999999</v>
      </c>
    </row>
    <row r="51" spans="1:22" ht="15.75">
      <c r="A51" s="2" t="s">
        <v>52</v>
      </c>
      <c r="B51" s="1">
        <v>1</v>
      </c>
      <c r="C51" s="1">
        <v>20.67</v>
      </c>
      <c r="D51" s="11">
        <f t="shared" si="13"/>
        <v>19.256</v>
      </c>
      <c r="E51" s="12">
        <f t="shared" si="14"/>
        <v>45655.976000000002</v>
      </c>
      <c r="F51" s="1">
        <v>370</v>
      </c>
      <c r="G51" s="1">
        <v>7.07</v>
      </c>
      <c r="H51" s="14" t="str">
        <f t="shared" si="19"/>
        <v>+6-10</v>
      </c>
      <c r="I51" s="15">
        <f t="shared" si="20"/>
        <v>370</v>
      </c>
      <c r="J51" s="11">
        <f t="shared" si="21"/>
        <v>7.07</v>
      </c>
      <c r="K51" s="16">
        <f t="shared" si="22"/>
        <v>1.9108108108108108E-2</v>
      </c>
      <c r="L51" s="1"/>
      <c r="M51" s="1"/>
      <c r="N51" s="14" t="str">
        <f t="shared" si="23"/>
        <v>48000</v>
      </c>
      <c r="O51" s="17">
        <f t="shared" si="15"/>
        <v>339360</v>
      </c>
      <c r="P51" s="17">
        <f t="shared" si="24"/>
        <v>339360</v>
      </c>
      <c r="Q51" s="14">
        <v>450</v>
      </c>
      <c r="R51" s="18">
        <f t="shared" si="16"/>
        <v>8665.2000000000007</v>
      </c>
      <c r="S51" s="17">
        <f t="shared" si="17"/>
        <v>8665.2000000000007</v>
      </c>
      <c r="T51" s="18">
        <f t="shared" si="25"/>
        <v>2785.58</v>
      </c>
      <c r="U51" s="18">
        <v>11</v>
      </c>
      <c r="V51" s="17">
        <f>E51+P51+S51+T51+U51</f>
        <v>396477.75600000005</v>
      </c>
    </row>
    <row r="52" spans="1:22" ht="15.75">
      <c r="A52" s="2" t="s">
        <v>52</v>
      </c>
      <c r="B52" s="1">
        <v>1</v>
      </c>
      <c r="C52" s="1">
        <v>50.234999999999999</v>
      </c>
      <c r="D52" s="11">
        <f t="shared" si="13"/>
        <v>48.414999999999999</v>
      </c>
      <c r="E52" s="12">
        <f t="shared" si="14"/>
        <v>114791.965</v>
      </c>
      <c r="F52" s="1">
        <v>614</v>
      </c>
      <c r="G52" s="1">
        <v>9.1</v>
      </c>
      <c r="H52" s="14" t="str">
        <f t="shared" si="19"/>
        <v>+2-6</v>
      </c>
      <c r="I52" s="15">
        <f t="shared" si="20"/>
        <v>614</v>
      </c>
      <c r="J52" s="11">
        <f t="shared" si="21"/>
        <v>9.1</v>
      </c>
      <c r="K52" s="16">
        <f t="shared" si="22"/>
        <v>1.4820846905537458E-2</v>
      </c>
      <c r="L52" s="1"/>
      <c r="M52" s="1"/>
      <c r="N52" s="14" t="str">
        <f t="shared" si="23"/>
        <v>48000</v>
      </c>
      <c r="O52" s="17">
        <f t="shared" si="15"/>
        <v>436800</v>
      </c>
      <c r="P52" s="17">
        <f t="shared" si="24"/>
        <v>436800</v>
      </c>
      <c r="Q52" s="14">
        <v>450</v>
      </c>
      <c r="R52" s="18">
        <f t="shared" si="16"/>
        <v>21786.75</v>
      </c>
      <c r="S52" s="17">
        <f t="shared" si="17"/>
        <v>21786.75</v>
      </c>
      <c r="T52" s="18">
        <f t="shared" si="25"/>
        <v>3585.3999999999996</v>
      </c>
      <c r="U52" s="18">
        <v>11</v>
      </c>
      <c r="V52" s="17">
        <f>E52+P52+S52+T52+U52+P53</f>
        <v>666255.11499999999</v>
      </c>
    </row>
    <row r="53" spans="1:22" ht="15.75">
      <c r="A53" s="2" t="s">
        <v>50</v>
      </c>
      <c r="B53" s="1">
        <v>1</v>
      </c>
      <c r="C53" s="1">
        <v>7.67</v>
      </c>
      <c r="D53" s="11">
        <f t="shared" si="13"/>
        <v>7.298</v>
      </c>
      <c r="E53" s="12">
        <f t="shared" si="14"/>
        <v>17303.558000000001</v>
      </c>
      <c r="F53" s="1">
        <v>248</v>
      </c>
      <c r="G53" s="1">
        <v>1.86</v>
      </c>
      <c r="H53" s="14" t="str">
        <f t="shared" si="19"/>
        <v>+2-6</v>
      </c>
      <c r="I53" s="15">
        <f t="shared" si="20"/>
        <v>248</v>
      </c>
      <c r="J53" s="11">
        <f t="shared" si="21"/>
        <v>1.86</v>
      </c>
      <c r="K53" s="16">
        <f t="shared" si="22"/>
        <v>7.5000000000000006E-3</v>
      </c>
      <c r="L53" s="1"/>
      <c r="M53" s="1"/>
      <c r="N53" s="14" t="str">
        <f t="shared" si="23"/>
        <v>48000</v>
      </c>
      <c r="O53" s="17">
        <f t="shared" si="15"/>
        <v>89280</v>
      </c>
      <c r="P53" s="17">
        <f t="shared" si="24"/>
        <v>89280</v>
      </c>
      <c r="Q53" s="14">
        <v>400</v>
      </c>
      <c r="R53" s="18">
        <f t="shared" si="16"/>
        <v>2919.2</v>
      </c>
      <c r="S53" s="17">
        <f t="shared" si="17"/>
        <v>2919.2</v>
      </c>
      <c r="T53" s="18">
        <f t="shared" si="25"/>
        <v>732.84</v>
      </c>
      <c r="U53" s="18">
        <v>11</v>
      </c>
      <c r="V53" s="17">
        <f t="shared" ref="V53:V84" si="26">E53+P53+S53+T53+U53</f>
        <v>110246.598</v>
      </c>
    </row>
    <row r="54" spans="1:22">
      <c r="A54" s="7" t="s">
        <v>50</v>
      </c>
      <c r="B54" s="1">
        <v>1</v>
      </c>
      <c r="C54" s="10">
        <v>1.74</v>
      </c>
      <c r="D54" s="11">
        <f t="shared" si="13"/>
        <v>1.72</v>
      </c>
      <c r="E54" s="12">
        <f t="shared" si="14"/>
        <v>4078.12</v>
      </c>
      <c r="F54" s="1">
        <v>10</v>
      </c>
      <c r="G54" s="32">
        <v>0.1</v>
      </c>
      <c r="H54" s="14" t="str">
        <f t="shared" si="19"/>
        <v>+2-6</v>
      </c>
      <c r="I54" s="15">
        <f t="shared" si="20"/>
        <v>10</v>
      </c>
      <c r="J54" s="11">
        <f t="shared" si="21"/>
        <v>0.1</v>
      </c>
      <c r="K54" s="16">
        <f t="shared" si="22"/>
        <v>0.01</v>
      </c>
      <c r="L54" s="1"/>
      <c r="M54" s="1"/>
      <c r="N54" s="14" t="str">
        <f t="shared" si="23"/>
        <v>48000</v>
      </c>
      <c r="O54" s="17">
        <f t="shared" si="15"/>
        <v>4800</v>
      </c>
      <c r="P54" s="17">
        <f t="shared" si="24"/>
        <v>4800</v>
      </c>
      <c r="Q54" s="14">
        <v>400</v>
      </c>
      <c r="R54" s="18">
        <f t="shared" si="16"/>
        <v>688</v>
      </c>
      <c r="S54" s="17">
        <f t="shared" si="17"/>
        <v>750</v>
      </c>
      <c r="T54" s="18">
        <f t="shared" si="25"/>
        <v>39.400000000000006</v>
      </c>
      <c r="U54" s="18">
        <v>11</v>
      </c>
      <c r="V54" s="17">
        <f t="shared" si="26"/>
        <v>9678.5199999999986</v>
      </c>
    </row>
    <row r="55" spans="1:22">
      <c r="A55" s="7" t="s">
        <v>50</v>
      </c>
      <c r="B55" s="1">
        <v>1</v>
      </c>
      <c r="C55" s="10">
        <v>1.46</v>
      </c>
      <c r="D55" s="11">
        <f t="shared" si="13"/>
        <v>1.4279999999999999</v>
      </c>
      <c r="E55" s="12">
        <f t="shared" si="14"/>
        <v>3385.788</v>
      </c>
      <c r="F55" s="1">
        <v>16</v>
      </c>
      <c r="G55" s="32">
        <v>0.16</v>
      </c>
      <c r="H55" s="14" t="str">
        <f t="shared" si="19"/>
        <v>+2-6</v>
      </c>
      <c r="I55" s="15">
        <f t="shared" si="20"/>
        <v>16</v>
      </c>
      <c r="J55" s="11">
        <f t="shared" si="21"/>
        <v>0.16</v>
      </c>
      <c r="K55" s="16">
        <f t="shared" si="22"/>
        <v>0.01</v>
      </c>
      <c r="L55" s="1"/>
      <c r="M55" s="1"/>
      <c r="N55" s="14" t="str">
        <f t="shared" si="23"/>
        <v>48000</v>
      </c>
      <c r="O55" s="17">
        <f t="shared" si="15"/>
        <v>7680</v>
      </c>
      <c r="P55" s="17">
        <f t="shared" si="24"/>
        <v>7680</v>
      </c>
      <c r="Q55" s="14">
        <v>400</v>
      </c>
      <c r="R55" s="18">
        <f t="shared" si="16"/>
        <v>571.19999999999993</v>
      </c>
      <c r="S55" s="17">
        <f t="shared" si="17"/>
        <v>750</v>
      </c>
      <c r="T55" s="18">
        <f t="shared" si="25"/>
        <v>63.04</v>
      </c>
      <c r="U55" s="18">
        <v>11</v>
      </c>
      <c r="V55" s="17">
        <f t="shared" si="26"/>
        <v>11889.828000000001</v>
      </c>
    </row>
    <row r="56" spans="1:22">
      <c r="A56" s="7" t="s">
        <v>50</v>
      </c>
      <c r="B56" s="1">
        <v>1</v>
      </c>
      <c r="C56" s="10">
        <v>2.98</v>
      </c>
      <c r="D56" s="11">
        <f t="shared" si="13"/>
        <v>2.9119999999999999</v>
      </c>
      <c r="E56" s="12">
        <f t="shared" si="14"/>
        <v>6904.3519999999999</v>
      </c>
      <c r="F56" s="1">
        <v>22</v>
      </c>
      <c r="G56" s="32">
        <v>0.34</v>
      </c>
      <c r="H56" s="14" t="str">
        <f t="shared" si="19"/>
        <v>+2-6</v>
      </c>
      <c r="I56" s="15">
        <f t="shared" si="20"/>
        <v>22</v>
      </c>
      <c r="J56" s="11">
        <f t="shared" si="21"/>
        <v>0.34</v>
      </c>
      <c r="K56" s="16">
        <f t="shared" si="22"/>
        <v>1.5454545454545455E-2</v>
      </c>
      <c r="L56" s="1"/>
      <c r="M56" s="1"/>
      <c r="N56" s="14" t="str">
        <f t="shared" si="23"/>
        <v>48000</v>
      </c>
      <c r="O56" s="17">
        <f t="shared" si="15"/>
        <v>16320.000000000002</v>
      </c>
      <c r="P56" s="17">
        <f t="shared" si="24"/>
        <v>16320.000000000002</v>
      </c>
      <c r="Q56" s="14">
        <v>400</v>
      </c>
      <c r="R56" s="18">
        <f t="shared" si="16"/>
        <v>1164.8</v>
      </c>
      <c r="S56" s="17">
        <f t="shared" si="17"/>
        <v>1164.8</v>
      </c>
      <c r="T56" s="18">
        <f t="shared" si="25"/>
        <v>133.96</v>
      </c>
      <c r="U56" s="18">
        <v>11</v>
      </c>
      <c r="V56" s="17">
        <f t="shared" si="26"/>
        <v>24534.112000000001</v>
      </c>
    </row>
    <row r="57" spans="1:22">
      <c r="A57" s="7" t="s">
        <v>50</v>
      </c>
      <c r="B57" s="1">
        <v>1</v>
      </c>
      <c r="C57" s="10">
        <v>2.4700000000000002</v>
      </c>
      <c r="D57" s="11">
        <f t="shared" si="13"/>
        <v>2.4260000000000002</v>
      </c>
      <c r="E57" s="12">
        <f t="shared" si="14"/>
        <v>5752.0460000000003</v>
      </c>
      <c r="F57" s="13">
        <v>23</v>
      </c>
      <c r="G57" s="10">
        <v>0.22</v>
      </c>
      <c r="H57" s="14" t="str">
        <f t="shared" si="19"/>
        <v>+2-6</v>
      </c>
      <c r="I57" s="15">
        <f t="shared" si="20"/>
        <v>23</v>
      </c>
      <c r="J57" s="11">
        <f t="shared" si="21"/>
        <v>0.22</v>
      </c>
      <c r="K57" s="16">
        <f t="shared" si="22"/>
        <v>9.5652173913043474E-3</v>
      </c>
      <c r="L57" s="1"/>
      <c r="M57" s="1"/>
      <c r="N57" s="14" t="str">
        <f t="shared" si="23"/>
        <v>48000</v>
      </c>
      <c r="O57" s="17">
        <f t="shared" si="15"/>
        <v>10560</v>
      </c>
      <c r="P57" s="17">
        <f t="shared" si="24"/>
        <v>10560</v>
      </c>
      <c r="Q57" s="14">
        <v>400</v>
      </c>
      <c r="R57" s="18">
        <f t="shared" si="16"/>
        <v>970.40000000000009</v>
      </c>
      <c r="S57" s="17">
        <f t="shared" si="17"/>
        <v>970.40000000000009</v>
      </c>
      <c r="T57" s="18">
        <f t="shared" si="25"/>
        <v>86.68</v>
      </c>
      <c r="U57" s="18">
        <v>11</v>
      </c>
      <c r="V57" s="17">
        <f t="shared" si="26"/>
        <v>17380.126</v>
      </c>
    </row>
    <row r="58" spans="1:22">
      <c r="A58" s="7" t="s">
        <v>50</v>
      </c>
      <c r="B58" s="1">
        <v>1</v>
      </c>
      <c r="C58" s="10">
        <v>1.53</v>
      </c>
      <c r="D58" s="11">
        <f t="shared" si="13"/>
        <v>1.486</v>
      </c>
      <c r="E58" s="12">
        <f t="shared" si="14"/>
        <v>3523.306</v>
      </c>
      <c r="F58" s="1">
        <v>19</v>
      </c>
      <c r="G58" s="10">
        <v>0.22</v>
      </c>
      <c r="H58" s="14" t="str">
        <f t="shared" si="19"/>
        <v>+2-6</v>
      </c>
      <c r="I58" s="15">
        <f t="shared" si="20"/>
        <v>19</v>
      </c>
      <c r="J58" s="11">
        <f t="shared" si="21"/>
        <v>0.22</v>
      </c>
      <c r="K58" s="16">
        <f t="shared" si="22"/>
        <v>1.1578947368421053E-2</v>
      </c>
      <c r="L58" s="1"/>
      <c r="M58" s="1"/>
      <c r="N58" s="14" t="str">
        <f t="shared" si="23"/>
        <v>48000</v>
      </c>
      <c r="O58" s="17">
        <f t="shared" si="15"/>
        <v>10560</v>
      </c>
      <c r="P58" s="17">
        <f t="shared" si="24"/>
        <v>10560</v>
      </c>
      <c r="Q58" s="14">
        <v>400</v>
      </c>
      <c r="R58" s="18">
        <f t="shared" si="16"/>
        <v>594.4</v>
      </c>
      <c r="S58" s="17">
        <f t="shared" si="17"/>
        <v>750</v>
      </c>
      <c r="T58" s="18">
        <f t="shared" si="25"/>
        <v>86.68</v>
      </c>
      <c r="U58" s="18">
        <v>11</v>
      </c>
      <c r="V58" s="17">
        <f t="shared" si="26"/>
        <v>14930.986000000001</v>
      </c>
    </row>
    <row r="59" spans="1:22">
      <c r="A59" s="7" t="s">
        <v>50</v>
      </c>
      <c r="B59" s="1">
        <v>1</v>
      </c>
      <c r="C59" s="10">
        <v>4.92</v>
      </c>
      <c r="D59" s="11">
        <f t="shared" si="13"/>
        <v>4.6979999999999995</v>
      </c>
      <c r="E59" s="12">
        <f t="shared" si="14"/>
        <v>11138.957999999999</v>
      </c>
      <c r="F59" s="1">
        <v>83</v>
      </c>
      <c r="G59" s="10">
        <v>1.1100000000000001</v>
      </c>
      <c r="H59" s="14" t="str">
        <f t="shared" si="19"/>
        <v>+2-6</v>
      </c>
      <c r="I59" s="15">
        <f t="shared" si="20"/>
        <v>83</v>
      </c>
      <c r="J59" s="11">
        <f t="shared" si="21"/>
        <v>1.1100000000000001</v>
      </c>
      <c r="K59" s="16">
        <f t="shared" si="22"/>
        <v>1.3373493975903615E-2</v>
      </c>
      <c r="L59" s="1"/>
      <c r="M59" s="1"/>
      <c r="N59" s="14" t="str">
        <f t="shared" si="23"/>
        <v>48000</v>
      </c>
      <c r="O59" s="17">
        <f t="shared" si="15"/>
        <v>53280.000000000007</v>
      </c>
      <c r="P59" s="17">
        <f t="shared" si="24"/>
        <v>53280.000000000007</v>
      </c>
      <c r="Q59" s="14">
        <v>400</v>
      </c>
      <c r="R59" s="18">
        <f t="shared" si="16"/>
        <v>1879.1999999999998</v>
      </c>
      <c r="S59" s="17">
        <f t="shared" si="17"/>
        <v>1879.1999999999998</v>
      </c>
      <c r="T59" s="18">
        <f t="shared" si="25"/>
        <v>437.34000000000003</v>
      </c>
      <c r="U59" s="18">
        <v>11</v>
      </c>
      <c r="V59" s="17">
        <f t="shared" si="26"/>
        <v>66746.498000000007</v>
      </c>
    </row>
    <row r="60" spans="1:22">
      <c r="A60" s="7" t="s">
        <v>50</v>
      </c>
      <c r="B60" s="1">
        <v>1</v>
      </c>
      <c r="C60" s="10">
        <v>3.73</v>
      </c>
      <c r="D60" s="11">
        <f t="shared" si="13"/>
        <v>3.492</v>
      </c>
      <c r="E60" s="12">
        <f t="shared" si="14"/>
        <v>8279.5319999999992</v>
      </c>
      <c r="F60" s="1">
        <v>89</v>
      </c>
      <c r="G60" s="10">
        <v>1.19</v>
      </c>
      <c r="H60" s="14" t="str">
        <f t="shared" si="19"/>
        <v>+2-6</v>
      </c>
      <c r="I60" s="15">
        <f t="shared" si="20"/>
        <v>89</v>
      </c>
      <c r="J60" s="11">
        <f t="shared" si="21"/>
        <v>1.19</v>
      </c>
      <c r="K60" s="16">
        <f t="shared" si="22"/>
        <v>1.3370786516853932E-2</v>
      </c>
      <c r="L60" s="1"/>
      <c r="M60" s="1"/>
      <c r="N60" s="14" t="str">
        <f t="shared" si="23"/>
        <v>48000</v>
      </c>
      <c r="O60" s="17">
        <f t="shared" si="15"/>
        <v>57120</v>
      </c>
      <c r="P60" s="17">
        <f t="shared" si="24"/>
        <v>57120</v>
      </c>
      <c r="Q60" s="14">
        <v>400</v>
      </c>
      <c r="R60" s="18">
        <f t="shared" si="16"/>
        <v>1396.8</v>
      </c>
      <c r="S60" s="17">
        <f t="shared" si="17"/>
        <v>1396.8</v>
      </c>
      <c r="T60" s="18">
        <f t="shared" si="25"/>
        <v>468.85999999999996</v>
      </c>
      <c r="U60" s="18">
        <v>11</v>
      </c>
      <c r="V60" s="17">
        <f t="shared" si="26"/>
        <v>67276.191999999995</v>
      </c>
    </row>
    <row r="61" spans="1:22">
      <c r="A61" s="15" t="s">
        <v>50</v>
      </c>
      <c r="B61" s="15">
        <v>1</v>
      </c>
      <c r="C61" s="11">
        <v>1.58</v>
      </c>
      <c r="D61" s="11">
        <f t="shared" si="13"/>
        <v>1.536</v>
      </c>
      <c r="E61" s="12">
        <f t="shared" si="14"/>
        <v>3641.8560000000002</v>
      </c>
      <c r="F61" s="15">
        <v>16</v>
      </c>
      <c r="G61" s="11">
        <v>0.22</v>
      </c>
      <c r="H61" s="14" t="str">
        <f t="shared" si="19"/>
        <v>+2-6</v>
      </c>
      <c r="I61" s="15">
        <f t="shared" si="20"/>
        <v>16</v>
      </c>
      <c r="J61" s="11">
        <f t="shared" si="21"/>
        <v>0.22</v>
      </c>
      <c r="K61" s="16">
        <f t="shared" si="22"/>
        <v>1.375E-2</v>
      </c>
      <c r="L61" s="1"/>
      <c r="M61" s="1"/>
      <c r="N61" s="14" t="str">
        <f t="shared" si="23"/>
        <v>48000</v>
      </c>
      <c r="O61" s="17">
        <f t="shared" si="15"/>
        <v>10560</v>
      </c>
      <c r="P61" s="17">
        <f t="shared" si="24"/>
        <v>10560</v>
      </c>
      <c r="Q61" s="14">
        <v>400</v>
      </c>
      <c r="R61" s="18">
        <f t="shared" si="16"/>
        <v>614.4</v>
      </c>
      <c r="S61" s="17">
        <f t="shared" si="17"/>
        <v>750</v>
      </c>
      <c r="T61" s="18">
        <f t="shared" si="25"/>
        <v>86.68</v>
      </c>
      <c r="U61" s="18">
        <v>11</v>
      </c>
      <c r="V61" s="17">
        <f t="shared" si="26"/>
        <v>15049.536</v>
      </c>
    </row>
    <row r="62" spans="1:22">
      <c r="A62" s="15" t="s">
        <v>50</v>
      </c>
      <c r="B62" s="15">
        <v>1</v>
      </c>
      <c r="C62" s="11">
        <v>1.67</v>
      </c>
      <c r="D62" s="11">
        <f t="shared" si="13"/>
        <v>1.6439999999999999</v>
      </c>
      <c r="E62" s="12">
        <f t="shared" si="14"/>
        <v>3897.924</v>
      </c>
      <c r="F62" s="15">
        <v>10</v>
      </c>
      <c r="G62" s="11">
        <v>0.13</v>
      </c>
      <c r="H62" s="14" t="str">
        <f t="shared" si="19"/>
        <v>+2-6</v>
      </c>
      <c r="I62" s="15">
        <f t="shared" si="20"/>
        <v>10</v>
      </c>
      <c r="J62" s="11">
        <f t="shared" si="21"/>
        <v>0.13</v>
      </c>
      <c r="K62" s="16">
        <f t="shared" si="22"/>
        <v>1.3000000000000001E-2</v>
      </c>
      <c r="L62" s="15"/>
      <c r="M62" s="15"/>
      <c r="N62" s="14" t="str">
        <f t="shared" si="23"/>
        <v>48000</v>
      </c>
      <c r="O62" s="17">
        <f t="shared" si="15"/>
        <v>6240</v>
      </c>
      <c r="P62" s="17">
        <f t="shared" si="24"/>
        <v>6240</v>
      </c>
      <c r="Q62" s="14">
        <v>400</v>
      </c>
      <c r="R62" s="18">
        <f t="shared" si="16"/>
        <v>657.59999999999991</v>
      </c>
      <c r="S62" s="17">
        <f t="shared" si="17"/>
        <v>750</v>
      </c>
      <c r="T62" s="18">
        <f t="shared" si="25"/>
        <v>51.22</v>
      </c>
      <c r="U62" s="41">
        <v>11</v>
      </c>
      <c r="V62" s="17">
        <f t="shared" si="26"/>
        <v>10950.143999999998</v>
      </c>
    </row>
    <row r="63" spans="1:22">
      <c r="A63" s="15" t="s">
        <v>50</v>
      </c>
      <c r="B63" s="15">
        <v>1</v>
      </c>
      <c r="C63" s="11">
        <v>2.88</v>
      </c>
      <c r="D63" s="11">
        <f t="shared" si="13"/>
        <v>2.762</v>
      </c>
      <c r="E63" s="12">
        <f t="shared" si="14"/>
        <v>6548.7020000000002</v>
      </c>
      <c r="F63" s="15">
        <v>39</v>
      </c>
      <c r="G63" s="11">
        <v>0.59</v>
      </c>
      <c r="H63" s="14" t="str">
        <f t="shared" si="19"/>
        <v>+2-6</v>
      </c>
      <c r="I63" s="15">
        <f t="shared" si="20"/>
        <v>39</v>
      </c>
      <c r="J63" s="11">
        <f t="shared" si="21"/>
        <v>0.59</v>
      </c>
      <c r="K63" s="16">
        <f t="shared" si="22"/>
        <v>1.5128205128205128E-2</v>
      </c>
      <c r="L63" s="15"/>
      <c r="M63" s="15"/>
      <c r="N63" s="14" t="str">
        <f t="shared" si="23"/>
        <v>48000</v>
      </c>
      <c r="O63" s="17">
        <f t="shared" si="15"/>
        <v>28320</v>
      </c>
      <c r="P63" s="17">
        <f t="shared" si="24"/>
        <v>28320</v>
      </c>
      <c r="Q63" s="14">
        <v>400</v>
      </c>
      <c r="R63" s="18">
        <f t="shared" si="16"/>
        <v>1104.8</v>
      </c>
      <c r="S63" s="17">
        <f t="shared" si="17"/>
        <v>1104.8</v>
      </c>
      <c r="T63" s="18">
        <f t="shared" si="25"/>
        <v>232.45999999999998</v>
      </c>
      <c r="U63" s="41">
        <v>11</v>
      </c>
      <c r="V63" s="17">
        <f t="shared" si="26"/>
        <v>36216.962</v>
      </c>
    </row>
    <row r="64" spans="1:22">
      <c r="A64" s="15" t="s">
        <v>50</v>
      </c>
      <c r="B64" s="15">
        <v>1</v>
      </c>
      <c r="C64" s="11">
        <v>0.89</v>
      </c>
      <c r="D64" s="11">
        <f t="shared" si="13"/>
        <v>0.86199999999999999</v>
      </c>
      <c r="E64" s="12">
        <f t="shared" si="14"/>
        <v>2043.8019999999999</v>
      </c>
      <c r="F64" s="15">
        <v>12</v>
      </c>
      <c r="G64" s="11">
        <v>0.14000000000000001</v>
      </c>
      <c r="H64" s="14" t="str">
        <f t="shared" si="19"/>
        <v>+2-6</v>
      </c>
      <c r="I64" s="15">
        <f t="shared" si="20"/>
        <v>12</v>
      </c>
      <c r="J64" s="11">
        <f t="shared" si="21"/>
        <v>0.14000000000000001</v>
      </c>
      <c r="K64" s="16">
        <f t="shared" si="22"/>
        <v>1.1666666666666667E-2</v>
      </c>
      <c r="L64" s="15"/>
      <c r="M64" s="15"/>
      <c r="N64" s="14" t="str">
        <f t="shared" si="23"/>
        <v>48000</v>
      </c>
      <c r="O64" s="17">
        <f t="shared" si="15"/>
        <v>6720.0000000000009</v>
      </c>
      <c r="P64" s="17">
        <f t="shared" si="24"/>
        <v>6720.0000000000009</v>
      </c>
      <c r="Q64" s="14">
        <v>400</v>
      </c>
      <c r="R64" s="18">
        <f t="shared" si="16"/>
        <v>344.8</v>
      </c>
      <c r="S64" s="17">
        <f t="shared" si="17"/>
        <v>750</v>
      </c>
      <c r="T64" s="18">
        <f t="shared" si="25"/>
        <v>55.160000000000004</v>
      </c>
      <c r="U64" s="41">
        <v>11</v>
      </c>
      <c r="V64" s="17">
        <f t="shared" si="26"/>
        <v>9579.9620000000014</v>
      </c>
    </row>
    <row r="65" spans="1:22">
      <c r="A65" s="15" t="s">
        <v>50</v>
      </c>
      <c r="B65" s="15">
        <v>1</v>
      </c>
      <c r="C65" s="11">
        <v>2.56</v>
      </c>
      <c r="D65" s="11">
        <f t="shared" si="13"/>
        <v>2.4820000000000002</v>
      </c>
      <c r="E65" s="12">
        <f t="shared" si="14"/>
        <v>5884.8220000000001</v>
      </c>
      <c r="F65" s="15">
        <v>43</v>
      </c>
      <c r="G65" s="11">
        <v>0.39</v>
      </c>
      <c r="H65" s="14" t="str">
        <f t="shared" si="19"/>
        <v>+2-6</v>
      </c>
      <c r="I65" s="15">
        <f t="shared" si="20"/>
        <v>43</v>
      </c>
      <c r="J65" s="11">
        <f t="shared" si="21"/>
        <v>0.39</v>
      </c>
      <c r="K65" s="16">
        <f t="shared" si="22"/>
        <v>9.069767441860466E-3</v>
      </c>
      <c r="L65" s="15"/>
      <c r="M65" s="15"/>
      <c r="N65" s="14" t="str">
        <f t="shared" si="23"/>
        <v>48000</v>
      </c>
      <c r="O65" s="17">
        <f t="shared" si="15"/>
        <v>18720</v>
      </c>
      <c r="P65" s="17">
        <f t="shared" si="24"/>
        <v>18720</v>
      </c>
      <c r="Q65" s="14">
        <v>400</v>
      </c>
      <c r="R65" s="18">
        <f t="shared" si="16"/>
        <v>992.80000000000007</v>
      </c>
      <c r="S65" s="17">
        <f t="shared" si="17"/>
        <v>992.80000000000007</v>
      </c>
      <c r="T65" s="18">
        <f t="shared" si="25"/>
        <v>153.66</v>
      </c>
      <c r="U65" s="41">
        <v>11</v>
      </c>
      <c r="V65" s="17">
        <f t="shared" si="26"/>
        <v>25762.281999999999</v>
      </c>
    </row>
    <row r="66" spans="1:22">
      <c r="A66" s="15" t="s">
        <v>50</v>
      </c>
      <c r="B66" s="15">
        <v>1</v>
      </c>
      <c r="C66" s="11">
        <v>5.22</v>
      </c>
      <c r="D66" s="11">
        <f t="shared" si="13"/>
        <v>5.0599999999999996</v>
      </c>
      <c r="E66" s="12">
        <f t="shared" si="14"/>
        <v>11997.259999999998</v>
      </c>
      <c r="F66" s="15">
        <v>103</v>
      </c>
      <c r="G66" s="11">
        <v>0.8</v>
      </c>
      <c r="H66" s="14" t="str">
        <f t="shared" si="19"/>
        <v>+2-6</v>
      </c>
      <c r="I66" s="15">
        <f t="shared" si="20"/>
        <v>103</v>
      </c>
      <c r="J66" s="11">
        <f t="shared" si="21"/>
        <v>0.8</v>
      </c>
      <c r="K66" s="16">
        <f t="shared" si="22"/>
        <v>7.7669902912621365E-3</v>
      </c>
      <c r="L66" s="15"/>
      <c r="M66" s="15"/>
      <c r="N66" s="14" t="str">
        <f t="shared" si="23"/>
        <v>48000</v>
      </c>
      <c r="O66" s="17">
        <f t="shared" si="15"/>
        <v>38400</v>
      </c>
      <c r="P66" s="17">
        <f t="shared" si="24"/>
        <v>38400</v>
      </c>
      <c r="Q66" s="14">
        <v>400</v>
      </c>
      <c r="R66" s="18">
        <f t="shared" si="16"/>
        <v>2023.9999999999998</v>
      </c>
      <c r="S66" s="17">
        <f t="shared" si="17"/>
        <v>2023.9999999999998</v>
      </c>
      <c r="T66" s="18">
        <f t="shared" si="25"/>
        <v>315.20000000000005</v>
      </c>
      <c r="U66" s="41">
        <v>11</v>
      </c>
      <c r="V66" s="17">
        <f t="shared" si="26"/>
        <v>52747.459999999992</v>
      </c>
    </row>
    <row r="67" spans="1:22">
      <c r="A67" s="15" t="s">
        <v>50</v>
      </c>
      <c r="B67" s="42">
        <v>1</v>
      </c>
      <c r="C67" s="11">
        <v>5.54</v>
      </c>
      <c r="D67" s="11">
        <f t="shared" si="13"/>
        <v>5.3019999999999996</v>
      </c>
      <c r="E67" s="12">
        <f t="shared" si="14"/>
        <v>12571.041999999999</v>
      </c>
      <c r="F67" s="15">
        <v>84</v>
      </c>
      <c r="G67" s="11">
        <v>1.19</v>
      </c>
      <c r="H67" s="14" t="str">
        <f t="shared" si="19"/>
        <v>+2-6</v>
      </c>
      <c r="I67" s="15">
        <f t="shared" si="20"/>
        <v>84</v>
      </c>
      <c r="J67" s="11">
        <f t="shared" si="21"/>
        <v>1.19</v>
      </c>
      <c r="K67" s="16">
        <f t="shared" si="22"/>
        <v>1.4166666666666666E-2</v>
      </c>
      <c r="L67" s="15"/>
      <c r="M67" s="15"/>
      <c r="N67" s="14" t="str">
        <f t="shared" si="23"/>
        <v>48000</v>
      </c>
      <c r="O67" s="17">
        <f t="shared" si="15"/>
        <v>57120</v>
      </c>
      <c r="P67" s="17">
        <f t="shared" si="24"/>
        <v>57120</v>
      </c>
      <c r="Q67" s="43">
        <v>400</v>
      </c>
      <c r="R67" s="18">
        <f t="shared" si="16"/>
        <v>2120.7999999999997</v>
      </c>
      <c r="S67" s="17">
        <f t="shared" si="17"/>
        <v>2120.7999999999997</v>
      </c>
      <c r="T67" s="18">
        <f t="shared" si="25"/>
        <v>468.85999999999996</v>
      </c>
      <c r="U67" s="41">
        <v>11</v>
      </c>
      <c r="V67" s="17">
        <f t="shared" si="26"/>
        <v>72291.702000000005</v>
      </c>
    </row>
    <row r="68" spans="1:22" ht="15.75">
      <c r="A68" s="2" t="s">
        <v>47</v>
      </c>
      <c r="B68" s="1">
        <v>1</v>
      </c>
      <c r="C68" s="26">
        <v>1.84</v>
      </c>
      <c r="D68" s="11">
        <f t="shared" si="13"/>
        <v>1.77</v>
      </c>
      <c r="E68" s="12">
        <f t="shared" si="14"/>
        <v>4196.67</v>
      </c>
      <c r="F68" s="2">
        <v>32</v>
      </c>
      <c r="G68" s="29">
        <v>0.35</v>
      </c>
      <c r="H68" s="14" t="str">
        <f t="shared" si="19"/>
        <v>+2-6</v>
      </c>
      <c r="I68" s="15">
        <f t="shared" si="20"/>
        <v>32</v>
      </c>
      <c r="J68" s="11">
        <f t="shared" si="21"/>
        <v>0.35</v>
      </c>
      <c r="K68" s="16">
        <f t="shared" si="22"/>
        <v>1.0937499999999999E-2</v>
      </c>
      <c r="L68" s="1"/>
      <c r="M68" s="1"/>
      <c r="N68" s="14" t="str">
        <f t="shared" si="23"/>
        <v>48000</v>
      </c>
      <c r="O68" s="17">
        <f t="shared" si="15"/>
        <v>16800</v>
      </c>
      <c r="P68" s="17">
        <f t="shared" si="24"/>
        <v>16800</v>
      </c>
      <c r="Q68" s="14">
        <v>400</v>
      </c>
      <c r="R68" s="18">
        <f t="shared" si="16"/>
        <v>708</v>
      </c>
      <c r="S68" s="17">
        <f t="shared" si="17"/>
        <v>750</v>
      </c>
      <c r="T68" s="18">
        <f t="shared" si="25"/>
        <v>137.89999999999998</v>
      </c>
      <c r="U68" s="18">
        <v>11</v>
      </c>
      <c r="V68" s="17">
        <f t="shared" si="26"/>
        <v>21895.57</v>
      </c>
    </row>
    <row r="69" spans="1:22" ht="15.75">
      <c r="A69" s="2" t="s">
        <v>47</v>
      </c>
      <c r="B69" s="1">
        <v>1</v>
      </c>
      <c r="C69" s="26">
        <v>3.53</v>
      </c>
      <c r="D69" s="11">
        <f t="shared" ref="D69:D84" si="27">C69-G69/5</f>
        <v>3.4279999999999999</v>
      </c>
      <c r="E69" s="12">
        <f t="shared" ref="E69:E84" si="28">2371*D69</f>
        <v>8127.7879999999996</v>
      </c>
      <c r="F69" s="2">
        <v>54</v>
      </c>
      <c r="G69" s="29">
        <v>0.51</v>
      </c>
      <c r="H69" s="14" t="str">
        <f t="shared" si="19"/>
        <v>+2-6</v>
      </c>
      <c r="I69" s="15">
        <f t="shared" si="20"/>
        <v>54</v>
      </c>
      <c r="J69" s="11">
        <f t="shared" si="21"/>
        <v>0.51</v>
      </c>
      <c r="K69" s="16">
        <f t="shared" si="22"/>
        <v>9.4444444444444445E-3</v>
      </c>
      <c r="L69" s="1"/>
      <c r="M69" s="1"/>
      <c r="N69" s="14" t="str">
        <f t="shared" si="23"/>
        <v>48000</v>
      </c>
      <c r="O69" s="17">
        <f t="shared" ref="O69:O84" si="29">N69*J69</f>
        <v>24480</v>
      </c>
      <c r="P69" s="17">
        <f t="shared" si="24"/>
        <v>24480</v>
      </c>
      <c r="Q69" s="14">
        <v>400</v>
      </c>
      <c r="R69" s="18">
        <f t="shared" ref="R69:R84" si="30">Q69*D69</f>
        <v>1371.2</v>
      </c>
      <c r="S69" s="17">
        <f t="shared" ref="S69:S84" si="31">IF(R69&gt;750,R69,IF(R69&lt;750,750))</f>
        <v>1371.2</v>
      </c>
      <c r="T69" s="18">
        <f t="shared" si="25"/>
        <v>200.94</v>
      </c>
      <c r="U69" s="18">
        <v>11</v>
      </c>
      <c r="V69" s="17">
        <f t="shared" si="26"/>
        <v>34190.928</v>
      </c>
    </row>
    <row r="70" spans="1:22" ht="15.75">
      <c r="A70" s="2" t="s">
        <v>47</v>
      </c>
      <c r="B70" s="1">
        <v>1</v>
      </c>
      <c r="C70" s="26">
        <v>3.32</v>
      </c>
      <c r="D70" s="11">
        <f t="shared" si="27"/>
        <v>3.1859999999999999</v>
      </c>
      <c r="E70" s="12">
        <f t="shared" si="28"/>
        <v>7554.0060000000003</v>
      </c>
      <c r="F70" s="2">
        <v>66</v>
      </c>
      <c r="G70" s="29">
        <v>0.67</v>
      </c>
      <c r="H70" s="14" t="str">
        <f t="shared" si="19"/>
        <v>+2-6</v>
      </c>
      <c r="I70" s="15">
        <f t="shared" si="20"/>
        <v>66</v>
      </c>
      <c r="J70" s="11">
        <f t="shared" si="21"/>
        <v>0.67</v>
      </c>
      <c r="K70" s="16">
        <f t="shared" si="22"/>
        <v>1.0151515151515153E-2</v>
      </c>
      <c r="L70" s="1"/>
      <c r="M70" s="1"/>
      <c r="N70" s="14" t="str">
        <f t="shared" si="23"/>
        <v>48000</v>
      </c>
      <c r="O70" s="17">
        <f t="shared" si="29"/>
        <v>32160.000000000004</v>
      </c>
      <c r="P70" s="17">
        <f t="shared" si="24"/>
        <v>32160.000000000004</v>
      </c>
      <c r="Q70" s="14">
        <v>400</v>
      </c>
      <c r="R70" s="18">
        <f t="shared" si="30"/>
        <v>1274.4000000000001</v>
      </c>
      <c r="S70" s="17">
        <f t="shared" si="31"/>
        <v>1274.4000000000001</v>
      </c>
      <c r="T70" s="18">
        <f t="shared" si="25"/>
        <v>263.98</v>
      </c>
      <c r="U70" s="18">
        <v>11</v>
      </c>
      <c r="V70" s="17">
        <f t="shared" si="26"/>
        <v>41263.386000000006</v>
      </c>
    </row>
    <row r="71" spans="1:22" ht="15.75">
      <c r="A71" s="2" t="s">
        <v>47</v>
      </c>
      <c r="B71" s="1">
        <v>1</v>
      </c>
      <c r="C71" s="26">
        <v>0.99</v>
      </c>
      <c r="D71" s="11">
        <f t="shared" si="27"/>
        <v>0.96599999999999997</v>
      </c>
      <c r="E71" s="12">
        <f t="shared" si="28"/>
        <v>2290.386</v>
      </c>
      <c r="F71" s="2">
        <v>19</v>
      </c>
      <c r="G71" s="29">
        <v>0.12</v>
      </c>
      <c r="H71" s="14" t="str">
        <f t="shared" si="19"/>
        <v>-2</v>
      </c>
      <c r="I71" s="15">
        <f t="shared" si="20"/>
        <v>19</v>
      </c>
      <c r="J71" s="11">
        <f t="shared" si="21"/>
        <v>0.12</v>
      </c>
      <c r="K71" s="16">
        <f t="shared" si="22"/>
        <v>6.3157894736842104E-3</v>
      </c>
      <c r="L71" s="1"/>
      <c r="M71" s="1"/>
      <c r="N71" s="14" t="str">
        <f t="shared" si="23"/>
        <v>48000</v>
      </c>
      <c r="O71" s="17">
        <f t="shared" si="29"/>
        <v>5760</v>
      </c>
      <c r="P71" s="17">
        <f t="shared" si="24"/>
        <v>5760</v>
      </c>
      <c r="Q71" s="14">
        <v>400</v>
      </c>
      <c r="R71" s="18">
        <f t="shared" si="30"/>
        <v>386.4</v>
      </c>
      <c r="S71" s="17">
        <f t="shared" si="31"/>
        <v>750</v>
      </c>
      <c r="T71" s="18">
        <f t="shared" si="25"/>
        <v>47.28</v>
      </c>
      <c r="U71" s="18">
        <v>11</v>
      </c>
      <c r="V71" s="17">
        <f t="shared" si="26"/>
        <v>8858.6660000000011</v>
      </c>
    </row>
    <row r="72" spans="1:22" ht="15.75">
      <c r="A72" s="2" t="s">
        <v>47</v>
      </c>
      <c r="B72" s="1">
        <v>1</v>
      </c>
      <c r="C72" s="26">
        <v>0.95</v>
      </c>
      <c r="D72" s="11">
        <f t="shared" si="27"/>
        <v>0.90199999999999991</v>
      </c>
      <c r="E72" s="12">
        <f t="shared" si="28"/>
        <v>2138.6419999999998</v>
      </c>
      <c r="F72" s="2">
        <v>22</v>
      </c>
      <c r="G72" s="29">
        <v>0.24</v>
      </c>
      <c r="H72" s="14" t="str">
        <f t="shared" si="19"/>
        <v>+2-6</v>
      </c>
      <c r="I72" s="15">
        <f t="shared" si="20"/>
        <v>22</v>
      </c>
      <c r="J72" s="11">
        <f t="shared" si="21"/>
        <v>0.24</v>
      </c>
      <c r="K72" s="16">
        <f t="shared" si="22"/>
        <v>1.0909090909090908E-2</v>
      </c>
      <c r="L72" s="1"/>
      <c r="M72" s="1"/>
      <c r="N72" s="14" t="str">
        <f t="shared" si="23"/>
        <v>48000</v>
      </c>
      <c r="O72" s="17">
        <f t="shared" si="29"/>
        <v>11520</v>
      </c>
      <c r="P72" s="17">
        <f t="shared" si="24"/>
        <v>11520</v>
      </c>
      <c r="Q72" s="14">
        <v>400</v>
      </c>
      <c r="R72" s="18">
        <f t="shared" si="30"/>
        <v>360.79999999999995</v>
      </c>
      <c r="S72" s="17">
        <f t="shared" si="31"/>
        <v>750</v>
      </c>
      <c r="T72" s="18">
        <f t="shared" si="25"/>
        <v>94.56</v>
      </c>
      <c r="U72" s="18">
        <v>11</v>
      </c>
      <c r="V72" s="17">
        <f t="shared" si="26"/>
        <v>14514.201999999999</v>
      </c>
    </row>
    <row r="73" spans="1:22" ht="15.75">
      <c r="A73" s="2" t="s">
        <v>47</v>
      </c>
      <c r="B73" s="1">
        <v>1</v>
      </c>
      <c r="C73" s="26">
        <v>5.71</v>
      </c>
      <c r="D73" s="11">
        <f t="shared" si="27"/>
        <v>5.4980000000000002</v>
      </c>
      <c r="E73" s="12">
        <f t="shared" si="28"/>
        <v>13035.758</v>
      </c>
      <c r="F73" s="2">
        <v>48</v>
      </c>
      <c r="G73" s="29">
        <v>1.06</v>
      </c>
      <c r="H73" s="14" t="str">
        <f t="shared" si="19"/>
        <v>+6-10</v>
      </c>
      <c r="I73" s="15">
        <f t="shared" si="20"/>
        <v>48</v>
      </c>
      <c r="J73" s="11">
        <f t="shared" si="21"/>
        <v>1.06</v>
      </c>
      <c r="K73" s="16">
        <f t="shared" si="22"/>
        <v>2.2083333333333333E-2</v>
      </c>
      <c r="L73" s="1"/>
      <c r="M73" s="1"/>
      <c r="N73" s="14" t="str">
        <f t="shared" si="23"/>
        <v>48000</v>
      </c>
      <c r="O73" s="17">
        <f t="shared" si="29"/>
        <v>50880</v>
      </c>
      <c r="P73" s="17">
        <f t="shared" si="24"/>
        <v>50880</v>
      </c>
      <c r="Q73" s="14">
        <v>400</v>
      </c>
      <c r="R73" s="18">
        <f t="shared" si="30"/>
        <v>2199.2000000000003</v>
      </c>
      <c r="S73" s="17">
        <f t="shared" si="31"/>
        <v>2199.2000000000003</v>
      </c>
      <c r="T73" s="18">
        <f t="shared" si="25"/>
        <v>417.64000000000004</v>
      </c>
      <c r="U73" s="18">
        <v>11</v>
      </c>
      <c r="V73" s="17">
        <f t="shared" si="26"/>
        <v>66543.597999999998</v>
      </c>
    </row>
    <row r="74" spans="1:22" ht="15.75">
      <c r="A74" s="2" t="s">
        <v>47</v>
      </c>
      <c r="B74" s="1">
        <v>1</v>
      </c>
      <c r="C74" s="26">
        <v>1.06</v>
      </c>
      <c r="D74" s="11">
        <f t="shared" si="27"/>
        <v>1.034</v>
      </c>
      <c r="E74" s="12">
        <f t="shared" si="28"/>
        <v>2451.614</v>
      </c>
      <c r="F74" s="2">
        <v>20</v>
      </c>
      <c r="G74" s="29">
        <v>0.13</v>
      </c>
      <c r="H74" s="14" t="str">
        <f t="shared" si="19"/>
        <v>-2</v>
      </c>
      <c r="I74" s="15">
        <f t="shared" si="20"/>
        <v>20</v>
      </c>
      <c r="J74" s="11">
        <f t="shared" si="21"/>
        <v>0.13</v>
      </c>
      <c r="K74" s="16">
        <f t="shared" si="22"/>
        <v>6.5000000000000006E-3</v>
      </c>
      <c r="L74" s="1"/>
      <c r="M74" s="1"/>
      <c r="N74" s="14" t="str">
        <f t="shared" si="23"/>
        <v>48000</v>
      </c>
      <c r="O74" s="17">
        <f t="shared" si="29"/>
        <v>6240</v>
      </c>
      <c r="P74" s="17">
        <f t="shared" si="24"/>
        <v>6240</v>
      </c>
      <c r="Q74" s="14">
        <v>400</v>
      </c>
      <c r="R74" s="18">
        <f t="shared" si="30"/>
        <v>413.6</v>
      </c>
      <c r="S74" s="17">
        <f t="shared" si="31"/>
        <v>750</v>
      </c>
      <c r="T74" s="18">
        <f t="shared" si="25"/>
        <v>51.22</v>
      </c>
      <c r="U74" s="18">
        <v>11</v>
      </c>
      <c r="V74" s="17">
        <f t="shared" si="26"/>
        <v>9503.8339999999989</v>
      </c>
    </row>
    <row r="75" spans="1:22" ht="15.75">
      <c r="A75" s="2" t="s">
        <v>48</v>
      </c>
      <c r="B75" s="1">
        <v>1</v>
      </c>
      <c r="C75" s="26">
        <v>2.73</v>
      </c>
      <c r="D75" s="11">
        <f t="shared" si="27"/>
        <v>2.67</v>
      </c>
      <c r="E75" s="12">
        <f t="shared" si="28"/>
        <v>6330.57</v>
      </c>
      <c r="F75" s="2">
        <v>65</v>
      </c>
      <c r="G75" s="29">
        <v>0.3</v>
      </c>
      <c r="H75" s="14" t="str">
        <f t="shared" si="19"/>
        <v>-2</v>
      </c>
      <c r="I75" s="15">
        <f t="shared" si="20"/>
        <v>65</v>
      </c>
      <c r="J75" s="11">
        <f t="shared" si="21"/>
        <v>0.3</v>
      </c>
      <c r="K75" s="16">
        <f t="shared" si="22"/>
        <v>4.6153846153846149E-3</v>
      </c>
      <c r="L75" s="1"/>
      <c r="M75" s="1"/>
      <c r="N75" s="14" t="str">
        <f t="shared" si="23"/>
        <v>48000</v>
      </c>
      <c r="O75" s="17">
        <f t="shared" si="29"/>
        <v>14400</v>
      </c>
      <c r="P75" s="17">
        <f t="shared" si="24"/>
        <v>14400</v>
      </c>
      <c r="Q75" s="14">
        <v>400</v>
      </c>
      <c r="R75" s="18">
        <f t="shared" si="30"/>
        <v>1068</v>
      </c>
      <c r="S75" s="17">
        <f t="shared" si="31"/>
        <v>1068</v>
      </c>
      <c r="T75" s="18">
        <f t="shared" si="25"/>
        <v>118.19999999999999</v>
      </c>
      <c r="U75" s="18">
        <v>11</v>
      </c>
      <c r="V75" s="17">
        <f t="shared" si="26"/>
        <v>21927.77</v>
      </c>
    </row>
    <row r="76" spans="1:22" ht="15.75">
      <c r="A76" s="2" t="s">
        <v>48</v>
      </c>
      <c r="B76" s="1">
        <v>1</v>
      </c>
      <c r="C76" s="1">
        <v>4.05</v>
      </c>
      <c r="D76" s="11">
        <f t="shared" si="27"/>
        <v>3.988</v>
      </c>
      <c r="E76" s="12">
        <f t="shared" si="28"/>
        <v>9455.5480000000007</v>
      </c>
      <c r="F76" s="1">
        <v>9</v>
      </c>
      <c r="G76" s="1">
        <v>0.31</v>
      </c>
      <c r="H76" s="14" t="str">
        <f t="shared" si="19"/>
        <v>+6-10</v>
      </c>
      <c r="I76" s="15">
        <f t="shared" si="20"/>
        <v>9</v>
      </c>
      <c r="J76" s="11">
        <f t="shared" si="21"/>
        <v>0.31</v>
      </c>
      <c r="K76" s="16">
        <f t="shared" si="22"/>
        <v>3.4444444444444444E-2</v>
      </c>
      <c r="L76" s="1"/>
      <c r="M76" s="1"/>
      <c r="N76" s="14" t="str">
        <f t="shared" si="23"/>
        <v>48000</v>
      </c>
      <c r="O76" s="17">
        <f t="shared" si="29"/>
        <v>14880</v>
      </c>
      <c r="P76" s="17">
        <f t="shared" si="24"/>
        <v>14880</v>
      </c>
      <c r="Q76" s="14">
        <v>400</v>
      </c>
      <c r="R76" s="18">
        <f t="shared" si="30"/>
        <v>1595.2</v>
      </c>
      <c r="S76" s="17">
        <f t="shared" si="31"/>
        <v>1595.2</v>
      </c>
      <c r="T76" s="18">
        <f t="shared" si="25"/>
        <v>122.14</v>
      </c>
      <c r="U76" s="18">
        <v>11</v>
      </c>
      <c r="V76" s="17">
        <f t="shared" si="26"/>
        <v>26063.888000000003</v>
      </c>
    </row>
    <row r="77" spans="1:22">
      <c r="A77" s="7" t="s">
        <v>48</v>
      </c>
      <c r="B77" s="1">
        <v>1</v>
      </c>
      <c r="C77" s="32">
        <v>4.03</v>
      </c>
      <c r="D77" s="11">
        <f t="shared" si="27"/>
        <v>3.9400000000000004</v>
      </c>
      <c r="E77" s="12">
        <f t="shared" si="28"/>
        <v>9341.7400000000016</v>
      </c>
      <c r="F77" s="1">
        <v>8</v>
      </c>
      <c r="G77" s="32">
        <v>0.45</v>
      </c>
      <c r="H77" s="14" t="str">
        <f t="shared" ref="H77:H84" si="32">IF(K77&lt;0.0075,"-2",IF(K77&lt;0.019,"+2-6",IF(K77&lt;0.059,"+6-10",IF(K77&lt;0.075,"+10-11",IF(K77&lt;0.108,"+11-13","0")))))</f>
        <v>+6-10</v>
      </c>
      <c r="I77" s="15">
        <f t="shared" ref="I77:I84" si="33">F77</f>
        <v>8</v>
      </c>
      <c r="J77" s="11">
        <f t="shared" ref="J77:J84" si="34">G77</f>
        <v>0.45</v>
      </c>
      <c r="K77" s="16">
        <f t="shared" ref="K77:K84" si="35">J77/I77</f>
        <v>5.6250000000000001E-2</v>
      </c>
      <c r="L77" s="1"/>
      <c r="M77" s="1"/>
      <c r="N77" s="14" t="str">
        <f t="shared" ref="N77:N84" si="36">IF(K77&lt;0.019,"48000",IF(K77&lt;0.059,"48000",IF(K77&lt;0.076,"48000",IF(K77&lt;0.108,"58000","0"))))</f>
        <v>48000</v>
      </c>
      <c r="O77" s="17">
        <f t="shared" si="29"/>
        <v>21600</v>
      </c>
      <c r="P77" s="17">
        <f t="shared" ref="P77:P89" si="37">O77</f>
        <v>21600</v>
      </c>
      <c r="Q77" s="14">
        <v>400</v>
      </c>
      <c r="R77" s="18">
        <f t="shared" si="30"/>
        <v>1576.0000000000002</v>
      </c>
      <c r="S77" s="17">
        <f t="shared" si="31"/>
        <v>1576.0000000000002</v>
      </c>
      <c r="T77" s="18">
        <f t="shared" ref="T77:T84" si="38">394*G77</f>
        <v>177.3</v>
      </c>
      <c r="U77" s="18">
        <v>11</v>
      </c>
      <c r="V77" s="17">
        <f t="shared" si="26"/>
        <v>32706.04</v>
      </c>
    </row>
    <row r="78" spans="1:22">
      <c r="A78" s="7" t="s">
        <v>48</v>
      </c>
      <c r="B78" s="1">
        <v>1</v>
      </c>
      <c r="C78" s="10">
        <v>4.66</v>
      </c>
      <c r="D78" s="11">
        <f t="shared" si="27"/>
        <v>4.5780000000000003</v>
      </c>
      <c r="E78" s="12">
        <f t="shared" si="28"/>
        <v>10854.438</v>
      </c>
      <c r="F78" s="1">
        <v>9</v>
      </c>
      <c r="G78" s="10">
        <v>0.41</v>
      </c>
      <c r="H78" s="14" t="str">
        <f t="shared" si="32"/>
        <v>+6-10</v>
      </c>
      <c r="I78" s="15">
        <f t="shared" si="33"/>
        <v>9</v>
      </c>
      <c r="J78" s="11">
        <f t="shared" si="34"/>
        <v>0.41</v>
      </c>
      <c r="K78" s="16">
        <f t="shared" si="35"/>
        <v>4.5555555555555551E-2</v>
      </c>
      <c r="L78" s="1"/>
      <c r="M78" s="1"/>
      <c r="N78" s="14" t="str">
        <f t="shared" si="36"/>
        <v>48000</v>
      </c>
      <c r="O78" s="17">
        <f t="shared" si="29"/>
        <v>19680</v>
      </c>
      <c r="P78" s="17">
        <f t="shared" si="37"/>
        <v>19680</v>
      </c>
      <c r="Q78" s="14">
        <v>400</v>
      </c>
      <c r="R78" s="18">
        <f t="shared" si="30"/>
        <v>1831.2</v>
      </c>
      <c r="S78" s="17">
        <f t="shared" si="31"/>
        <v>1831.2</v>
      </c>
      <c r="T78" s="18">
        <f t="shared" si="38"/>
        <v>161.54</v>
      </c>
      <c r="U78" s="18">
        <v>11</v>
      </c>
      <c r="V78" s="17">
        <f t="shared" si="26"/>
        <v>32538.178000000004</v>
      </c>
    </row>
    <row r="79" spans="1:22">
      <c r="A79" s="7" t="s">
        <v>48</v>
      </c>
      <c r="B79" s="1">
        <v>1</v>
      </c>
      <c r="C79" s="10">
        <v>7.6</v>
      </c>
      <c r="D79" s="11">
        <f t="shared" si="27"/>
        <v>7.47</v>
      </c>
      <c r="E79" s="12">
        <f t="shared" si="28"/>
        <v>17711.37</v>
      </c>
      <c r="F79" s="1">
        <v>25</v>
      </c>
      <c r="G79" s="32">
        <v>0.65</v>
      </c>
      <c r="H79" s="14" t="str">
        <f t="shared" si="32"/>
        <v>+6-10</v>
      </c>
      <c r="I79" s="15">
        <f t="shared" si="33"/>
        <v>25</v>
      </c>
      <c r="J79" s="11">
        <f t="shared" si="34"/>
        <v>0.65</v>
      </c>
      <c r="K79" s="16">
        <f t="shared" si="35"/>
        <v>2.6000000000000002E-2</v>
      </c>
      <c r="L79" s="1"/>
      <c r="M79" s="1"/>
      <c r="N79" s="14" t="str">
        <f t="shared" si="36"/>
        <v>48000</v>
      </c>
      <c r="O79" s="17">
        <f t="shared" si="29"/>
        <v>31200</v>
      </c>
      <c r="P79" s="17">
        <f t="shared" si="37"/>
        <v>31200</v>
      </c>
      <c r="Q79" s="14">
        <v>400</v>
      </c>
      <c r="R79" s="18">
        <f t="shared" si="30"/>
        <v>2988</v>
      </c>
      <c r="S79" s="17">
        <f t="shared" si="31"/>
        <v>2988</v>
      </c>
      <c r="T79" s="18">
        <f t="shared" si="38"/>
        <v>256.10000000000002</v>
      </c>
      <c r="U79" s="18">
        <v>11</v>
      </c>
      <c r="V79" s="17">
        <f t="shared" si="26"/>
        <v>52166.469999999994</v>
      </c>
    </row>
    <row r="80" spans="1:22">
      <c r="A80" s="7" t="s">
        <v>48</v>
      </c>
      <c r="B80" s="1">
        <v>1</v>
      </c>
      <c r="C80" s="10">
        <v>4.97</v>
      </c>
      <c r="D80" s="11">
        <f t="shared" si="27"/>
        <v>4.8719999999999999</v>
      </c>
      <c r="E80" s="12">
        <f t="shared" si="28"/>
        <v>11551.512000000001</v>
      </c>
      <c r="F80" s="13">
        <v>9</v>
      </c>
      <c r="G80" s="10">
        <v>0.49</v>
      </c>
      <c r="H80" s="14" t="str">
        <f t="shared" si="32"/>
        <v>+6-10</v>
      </c>
      <c r="I80" s="15">
        <f t="shared" si="33"/>
        <v>9</v>
      </c>
      <c r="J80" s="11">
        <f t="shared" si="34"/>
        <v>0.49</v>
      </c>
      <c r="K80" s="16">
        <f t="shared" si="35"/>
        <v>5.4444444444444441E-2</v>
      </c>
      <c r="L80" s="1"/>
      <c r="M80" s="1"/>
      <c r="N80" s="14" t="str">
        <f t="shared" si="36"/>
        <v>48000</v>
      </c>
      <c r="O80" s="17">
        <f t="shared" si="29"/>
        <v>23520</v>
      </c>
      <c r="P80" s="17">
        <f t="shared" si="37"/>
        <v>23520</v>
      </c>
      <c r="Q80" s="14">
        <v>400</v>
      </c>
      <c r="R80" s="18">
        <f t="shared" si="30"/>
        <v>1948.8</v>
      </c>
      <c r="S80" s="17">
        <f t="shared" si="31"/>
        <v>1948.8</v>
      </c>
      <c r="T80" s="18">
        <f t="shared" si="38"/>
        <v>193.06</v>
      </c>
      <c r="U80" s="18">
        <v>11</v>
      </c>
      <c r="V80" s="17">
        <f t="shared" si="26"/>
        <v>37224.372000000003</v>
      </c>
    </row>
    <row r="81" spans="1:22">
      <c r="A81" s="7" t="s">
        <v>48</v>
      </c>
      <c r="B81" s="1">
        <v>1</v>
      </c>
      <c r="C81" s="10">
        <v>1.35</v>
      </c>
      <c r="D81" s="11">
        <f t="shared" si="27"/>
        <v>1.3260000000000001</v>
      </c>
      <c r="E81" s="12">
        <f t="shared" si="28"/>
        <v>3143.9460000000004</v>
      </c>
      <c r="F81" s="1">
        <v>14</v>
      </c>
      <c r="G81" s="10">
        <v>0.12</v>
      </c>
      <c r="H81" s="14" t="str">
        <f t="shared" si="32"/>
        <v>+2-6</v>
      </c>
      <c r="I81" s="15">
        <f t="shared" si="33"/>
        <v>14</v>
      </c>
      <c r="J81" s="11">
        <f t="shared" si="34"/>
        <v>0.12</v>
      </c>
      <c r="K81" s="16">
        <f t="shared" si="35"/>
        <v>8.5714285714285719E-3</v>
      </c>
      <c r="L81" s="1"/>
      <c r="M81" s="1"/>
      <c r="N81" s="14" t="str">
        <f t="shared" si="36"/>
        <v>48000</v>
      </c>
      <c r="O81" s="17">
        <f t="shared" si="29"/>
        <v>5760</v>
      </c>
      <c r="P81" s="17">
        <f t="shared" si="37"/>
        <v>5760</v>
      </c>
      <c r="Q81" s="14">
        <v>400</v>
      </c>
      <c r="R81" s="18">
        <f t="shared" si="30"/>
        <v>530.4</v>
      </c>
      <c r="S81" s="17">
        <f t="shared" si="31"/>
        <v>750</v>
      </c>
      <c r="T81" s="18">
        <f t="shared" si="38"/>
        <v>47.28</v>
      </c>
      <c r="U81" s="18">
        <v>11</v>
      </c>
      <c r="V81" s="17">
        <f t="shared" si="26"/>
        <v>9712.2260000000006</v>
      </c>
    </row>
    <row r="82" spans="1:22">
      <c r="A82" s="15" t="s">
        <v>48</v>
      </c>
      <c r="B82" s="15">
        <v>1</v>
      </c>
      <c r="C82" s="11">
        <v>6.67</v>
      </c>
      <c r="D82" s="11">
        <f t="shared" si="27"/>
        <v>6.5419999999999998</v>
      </c>
      <c r="E82" s="12">
        <f t="shared" si="28"/>
        <v>15511.082</v>
      </c>
      <c r="F82" s="15">
        <v>16</v>
      </c>
      <c r="G82" s="11">
        <v>0.64</v>
      </c>
      <c r="H82" s="14" t="str">
        <f t="shared" si="32"/>
        <v>+6-10</v>
      </c>
      <c r="I82" s="15">
        <f t="shared" si="33"/>
        <v>16</v>
      </c>
      <c r="J82" s="11">
        <f t="shared" si="34"/>
        <v>0.64</v>
      </c>
      <c r="K82" s="16">
        <f t="shared" si="35"/>
        <v>0.04</v>
      </c>
      <c r="L82" s="15"/>
      <c r="M82" s="15"/>
      <c r="N82" s="14" t="str">
        <f t="shared" si="36"/>
        <v>48000</v>
      </c>
      <c r="O82" s="17">
        <f t="shared" si="29"/>
        <v>30720</v>
      </c>
      <c r="P82" s="17">
        <f t="shared" si="37"/>
        <v>30720</v>
      </c>
      <c r="Q82" s="14">
        <v>400</v>
      </c>
      <c r="R82" s="18">
        <f t="shared" si="30"/>
        <v>2616.7999999999997</v>
      </c>
      <c r="S82" s="17">
        <f t="shared" si="31"/>
        <v>2616.7999999999997</v>
      </c>
      <c r="T82" s="18">
        <f t="shared" si="38"/>
        <v>252.16</v>
      </c>
      <c r="U82" s="41">
        <v>11</v>
      </c>
      <c r="V82" s="17">
        <f t="shared" si="26"/>
        <v>49111.042000000009</v>
      </c>
    </row>
    <row r="83" spans="1:22">
      <c r="A83" s="15" t="s">
        <v>48</v>
      </c>
      <c r="B83" s="15">
        <v>1</v>
      </c>
      <c r="C83" s="11">
        <v>3.79</v>
      </c>
      <c r="D83" s="11">
        <f t="shared" si="27"/>
        <v>3.746</v>
      </c>
      <c r="E83" s="12">
        <f t="shared" si="28"/>
        <v>8881.7659999999996</v>
      </c>
      <c r="F83" s="15">
        <v>9</v>
      </c>
      <c r="G83" s="11">
        <v>0.22</v>
      </c>
      <c r="H83" s="14" t="str">
        <f t="shared" si="32"/>
        <v>+6-10</v>
      </c>
      <c r="I83" s="15">
        <f t="shared" si="33"/>
        <v>9</v>
      </c>
      <c r="J83" s="11">
        <f t="shared" si="34"/>
        <v>0.22</v>
      </c>
      <c r="K83" s="16">
        <f t="shared" si="35"/>
        <v>2.4444444444444446E-2</v>
      </c>
      <c r="L83" s="15"/>
      <c r="M83" s="15"/>
      <c r="N83" s="14" t="str">
        <f t="shared" si="36"/>
        <v>48000</v>
      </c>
      <c r="O83" s="17">
        <f t="shared" si="29"/>
        <v>10560</v>
      </c>
      <c r="P83" s="17">
        <f t="shared" si="37"/>
        <v>10560</v>
      </c>
      <c r="Q83" s="14">
        <v>400</v>
      </c>
      <c r="R83" s="18">
        <f t="shared" si="30"/>
        <v>1498.4</v>
      </c>
      <c r="S83" s="17">
        <f t="shared" si="31"/>
        <v>1498.4</v>
      </c>
      <c r="T83" s="18">
        <f t="shared" si="38"/>
        <v>86.68</v>
      </c>
      <c r="U83" s="41">
        <v>11</v>
      </c>
      <c r="V83" s="17">
        <f t="shared" si="26"/>
        <v>21037.846000000001</v>
      </c>
    </row>
    <row r="84" spans="1:22">
      <c r="A84" s="15" t="s">
        <v>48</v>
      </c>
      <c r="B84" s="15">
        <v>1</v>
      </c>
      <c r="C84" s="11">
        <v>2.48</v>
      </c>
      <c r="D84" s="11">
        <f t="shared" si="27"/>
        <v>2.3759999999999999</v>
      </c>
      <c r="E84" s="12">
        <f t="shared" si="28"/>
        <v>5633.4960000000001</v>
      </c>
      <c r="F84" s="15">
        <v>25</v>
      </c>
      <c r="G84" s="11">
        <v>0.52</v>
      </c>
      <c r="H84" s="14" t="str">
        <f t="shared" si="32"/>
        <v>+6-10</v>
      </c>
      <c r="I84" s="15">
        <f t="shared" si="33"/>
        <v>25</v>
      </c>
      <c r="J84" s="11">
        <f t="shared" si="34"/>
        <v>0.52</v>
      </c>
      <c r="K84" s="16">
        <f t="shared" si="35"/>
        <v>2.0799999999999999E-2</v>
      </c>
      <c r="L84" s="15"/>
      <c r="M84" s="15"/>
      <c r="N84" s="14" t="str">
        <f t="shared" si="36"/>
        <v>48000</v>
      </c>
      <c r="O84" s="17">
        <f t="shared" si="29"/>
        <v>24960</v>
      </c>
      <c r="P84" s="17">
        <f t="shared" si="37"/>
        <v>24960</v>
      </c>
      <c r="Q84" s="14">
        <v>400</v>
      </c>
      <c r="R84" s="18">
        <f t="shared" si="30"/>
        <v>950.4</v>
      </c>
      <c r="S84" s="17">
        <f t="shared" si="31"/>
        <v>950.4</v>
      </c>
      <c r="T84" s="18">
        <f t="shared" si="38"/>
        <v>204.88</v>
      </c>
      <c r="U84" s="41">
        <v>11</v>
      </c>
      <c r="V84" s="17">
        <f t="shared" si="26"/>
        <v>31759.776000000002</v>
      </c>
    </row>
    <row r="85" spans="1:22" ht="15.75">
      <c r="A85" s="2"/>
      <c r="B85" s="1"/>
      <c r="C85" s="1"/>
      <c r="D85" s="11"/>
      <c r="E85" s="12"/>
      <c r="F85" s="1"/>
      <c r="G85" s="1"/>
      <c r="H85" s="14"/>
      <c r="I85" s="15"/>
      <c r="J85" s="11"/>
      <c r="K85" s="16"/>
      <c r="L85" s="1">
        <v>1</v>
      </c>
      <c r="M85" s="1">
        <v>1.48</v>
      </c>
      <c r="N85" s="14">
        <v>260</v>
      </c>
      <c r="O85" s="17">
        <f>N85*M85</f>
        <v>384.8</v>
      </c>
      <c r="P85" s="17">
        <f t="shared" si="37"/>
        <v>384.8</v>
      </c>
      <c r="Q85" s="14"/>
      <c r="R85" s="18"/>
      <c r="S85" s="17"/>
      <c r="T85" s="18"/>
      <c r="U85" s="18"/>
      <c r="V85" s="17"/>
    </row>
    <row r="86" spans="1:22" ht="15.75">
      <c r="A86" s="2"/>
      <c r="B86" s="1"/>
      <c r="C86" s="1"/>
      <c r="D86" s="11">
        <f>C86-G86/5</f>
        <v>0</v>
      </c>
      <c r="E86" s="12">
        <f>2371*D86</f>
        <v>0</v>
      </c>
      <c r="F86" s="1"/>
      <c r="G86" s="1"/>
      <c r="H86" s="14"/>
      <c r="I86" s="15"/>
      <c r="J86" s="11"/>
      <c r="K86" s="16"/>
      <c r="L86" s="1">
        <v>2</v>
      </c>
      <c r="M86" s="1">
        <v>5.63</v>
      </c>
      <c r="N86" s="14">
        <v>210</v>
      </c>
      <c r="O86" s="17">
        <f>N86*M86</f>
        <v>1182.3</v>
      </c>
      <c r="P86" s="17">
        <f t="shared" si="37"/>
        <v>1182.3</v>
      </c>
      <c r="Q86" s="14"/>
      <c r="R86" s="18">
        <f>Q86*D86</f>
        <v>0</v>
      </c>
      <c r="S86" s="17"/>
      <c r="T86" s="18"/>
      <c r="U86" s="18"/>
      <c r="V86" s="17"/>
    </row>
    <row r="87" spans="1:22" ht="15.75">
      <c r="A87" s="2"/>
      <c r="B87" s="1"/>
      <c r="C87" s="1"/>
      <c r="D87" s="11">
        <f>C87-G87/5</f>
        <v>0</v>
      </c>
      <c r="E87" s="12">
        <f>2371*D87</f>
        <v>0</v>
      </c>
      <c r="F87" s="1"/>
      <c r="G87" s="1"/>
      <c r="H87" s="14"/>
      <c r="I87" s="15"/>
      <c r="J87" s="11"/>
      <c r="K87" s="16"/>
      <c r="L87" s="1">
        <v>4</v>
      </c>
      <c r="M87" s="1">
        <v>4.9749999999999996</v>
      </c>
      <c r="N87" s="14">
        <v>175</v>
      </c>
      <c r="O87" s="17">
        <f>N87*M87</f>
        <v>870.62499999999989</v>
      </c>
      <c r="P87" s="17">
        <f t="shared" si="37"/>
        <v>870.62499999999989</v>
      </c>
      <c r="Q87" s="14"/>
      <c r="R87" s="18">
        <f>Q87*D87</f>
        <v>0</v>
      </c>
      <c r="S87" s="17"/>
      <c r="T87" s="18"/>
      <c r="U87" s="18"/>
      <c r="V87" s="17"/>
    </row>
    <row r="88" spans="1:22" ht="15.75">
      <c r="A88" s="2"/>
      <c r="B88" s="1"/>
      <c r="C88" s="1"/>
      <c r="D88" s="11">
        <f>C88-G88/5</f>
        <v>0</v>
      </c>
      <c r="E88" s="12">
        <f>2371*D88</f>
        <v>0</v>
      </c>
      <c r="F88" s="1"/>
      <c r="G88" s="1"/>
      <c r="H88" s="14"/>
      <c r="I88" s="15"/>
      <c r="J88" s="11"/>
      <c r="K88" s="16"/>
      <c r="L88" s="7">
        <v>4</v>
      </c>
      <c r="M88" s="1">
        <v>24.375</v>
      </c>
      <c r="N88" s="14">
        <v>260</v>
      </c>
      <c r="O88" s="17">
        <f>N88*M88</f>
        <v>6337.5</v>
      </c>
      <c r="P88" s="17">
        <f t="shared" si="37"/>
        <v>6337.5</v>
      </c>
      <c r="Q88" s="14"/>
      <c r="R88" s="18">
        <f>Q88*D88</f>
        <v>0</v>
      </c>
      <c r="S88" s="17"/>
      <c r="T88" s="18"/>
      <c r="U88" s="18"/>
      <c r="V88" s="17"/>
    </row>
    <row r="89" spans="1:22" ht="15.75">
      <c r="A89" s="2"/>
      <c r="B89" s="1"/>
      <c r="C89" s="1"/>
      <c r="D89" s="11">
        <f>C89-G89/5</f>
        <v>0</v>
      </c>
      <c r="E89" s="12">
        <f>2371*D89</f>
        <v>0</v>
      </c>
      <c r="F89" s="1"/>
      <c r="G89" s="1"/>
      <c r="H89" s="14"/>
      <c r="I89" s="15"/>
      <c r="J89" s="11"/>
      <c r="K89" s="16"/>
      <c r="L89" s="1">
        <v>8</v>
      </c>
      <c r="M89" s="1">
        <v>19.899999999999999</v>
      </c>
      <c r="N89" s="14">
        <v>260</v>
      </c>
      <c r="O89" s="17">
        <f>N89*M89</f>
        <v>5174</v>
      </c>
      <c r="P89" s="17">
        <f t="shared" si="37"/>
        <v>5174</v>
      </c>
      <c r="Q89" s="14"/>
      <c r="R89" s="18">
        <f>Q89*D89</f>
        <v>0</v>
      </c>
      <c r="S89" s="17"/>
      <c r="T89" s="18"/>
      <c r="U89" s="18"/>
      <c r="V89" s="17"/>
    </row>
    <row r="90" spans="1:22">
      <c r="A90" s="15"/>
      <c r="B90" s="42"/>
      <c r="C90" s="11"/>
      <c r="D90" s="11"/>
      <c r="E90" s="12"/>
      <c r="F90" s="15"/>
      <c r="G90" s="11"/>
      <c r="H90" s="14"/>
      <c r="I90" s="15"/>
      <c r="J90" s="11"/>
      <c r="K90" s="16"/>
      <c r="L90" s="15"/>
      <c r="M90" s="15"/>
      <c r="N90" s="14"/>
      <c r="O90" s="17">
        <f>N90*J90</f>
        <v>0</v>
      </c>
      <c r="P90" s="17"/>
      <c r="Q90" s="43"/>
      <c r="R90" s="18">
        <f>Q90*D90</f>
        <v>0</v>
      </c>
      <c r="S90" s="45"/>
      <c r="T90" s="41"/>
      <c r="U90" s="41"/>
      <c r="V90" s="17"/>
    </row>
    <row r="91" spans="1:22">
      <c r="A91" s="49"/>
      <c r="B91" s="48"/>
      <c r="C91" s="50"/>
      <c r="D91" s="50"/>
      <c r="E91" s="51"/>
      <c r="F91" s="49"/>
      <c r="G91" s="50"/>
      <c r="H91" s="52"/>
      <c r="I91" s="49"/>
      <c r="J91" s="50"/>
      <c r="K91" s="53"/>
      <c r="L91" s="49"/>
      <c r="M91" s="49"/>
      <c r="N91" s="52"/>
      <c r="O91" s="54"/>
      <c r="P91" s="54"/>
      <c r="Q91" s="55"/>
      <c r="R91" s="56"/>
      <c r="S91" s="57"/>
      <c r="T91" s="56"/>
      <c r="U91" s="56"/>
      <c r="V91" s="54"/>
    </row>
    <row r="92" spans="1:22">
      <c r="A92" s="49"/>
      <c r="B92" s="48"/>
      <c r="C92" s="50"/>
      <c r="D92" s="50"/>
      <c r="E92" s="51"/>
      <c r="F92" s="49"/>
      <c r="G92" s="50"/>
      <c r="H92" s="52"/>
      <c r="I92" s="49"/>
      <c r="J92" s="50"/>
      <c r="K92" s="53"/>
      <c r="L92" s="49"/>
      <c r="M92" s="49"/>
      <c r="N92" s="52"/>
      <c r="O92" s="54"/>
      <c r="P92" s="54"/>
      <c r="Q92" s="55"/>
      <c r="R92" s="56"/>
      <c r="S92" s="57"/>
      <c r="T92" s="56"/>
      <c r="U92" s="56"/>
      <c r="V92" s="54"/>
    </row>
    <row r="93" spans="1:22">
      <c r="A93" s="49"/>
      <c r="B93" s="48"/>
      <c r="C93" s="50"/>
      <c r="D93" s="50"/>
      <c r="E93" s="51"/>
      <c r="F93" s="49"/>
      <c r="G93" s="50"/>
      <c r="H93" s="52"/>
      <c r="I93" s="49"/>
      <c r="J93" s="50"/>
      <c r="K93" s="53"/>
      <c r="L93" s="49"/>
      <c r="M93" s="49"/>
      <c r="N93" s="52"/>
      <c r="O93" s="54"/>
      <c r="P93" s="54"/>
      <c r="Q93" s="55"/>
      <c r="R93" s="56"/>
      <c r="S93" s="57"/>
      <c r="T93" s="56"/>
      <c r="U93" s="56"/>
      <c r="V93" s="54"/>
    </row>
    <row r="94" spans="1:22">
      <c r="A94" s="49"/>
      <c r="B94" s="48"/>
      <c r="C94" s="50"/>
      <c r="D94" s="50"/>
      <c r="E94" s="51"/>
      <c r="F94" s="49"/>
      <c r="G94" s="50"/>
      <c r="H94" s="52"/>
      <c r="I94" s="49"/>
      <c r="J94" s="50"/>
      <c r="K94" s="53"/>
      <c r="L94" s="49"/>
      <c r="M94" s="49"/>
      <c r="N94" s="52"/>
      <c r="O94" s="54"/>
      <c r="P94" s="54"/>
      <c r="Q94" s="55"/>
      <c r="R94" s="56"/>
      <c r="S94" s="57"/>
      <c r="T94" s="56"/>
      <c r="U94" s="56"/>
      <c r="V94" s="54"/>
    </row>
    <row r="95" spans="1:22">
      <c r="A95" s="49"/>
      <c r="B95" s="48"/>
      <c r="C95" s="50"/>
      <c r="D95" s="50"/>
      <c r="E95" s="51"/>
      <c r="F95" s="49"/>
      <c r="G95" s="49"/>
      <c r="H95" s="52"/>
      <c r="I95" s="49"/>
      <c r="J95" s="50"/>
      <c r="K95" s="53"/>
      <c r="L95" s="49"/>
      <c r="M95" s="49"/>
      <c r="N95" s="52"/>
      <c r="O95" s="54"/>
      <c r="P95" s="54"/>
      <c r="Q95" s="55"/>
      <c r="R95" s="56"/>
      <c r="S95" s="57"/>
      <c r="T95" s="56"/>
      <c r="U95" s="56"/>
      <c r="V95" s="54"/>
    </row>
    <row r="96" spans="1:22">
      <c r="A96" s="49"/>
      <c r="B96" s="48"/>
      <c r="C96" s="50"/>
      <c r="D96" s="50"/>
      <c r="E96" s="51"/>
      <c r="F96" s="51"/>
      <c r="G96" s="50"/>
      <c r="H96" s="52"/>
      <c r="I96" s="49"/>
      <c r="J96" s="50"/>
      <c r="K96" s="53"/>
      <c r="L96" s="49"/>
      <c r="M96" s="49"/>
      <c r="N96" s="52"/>
      <c r="O96" s="54"/>
      <c r="P96" s="54"/>
      <c r="Q96" s="55"/>
      <c r="R96" s="56"/>
      <c r="S96" s="57"/>
      <c r="T96" s="56"/>
      <c r="U96" s="56"/>
      <c r="V96" s="54"/>
    </row>
    <row r="97" spans="1:22">
      <c r="A97" s="49"/>
      <c r="B97" s="48"/>
      <c r="C97" s="50"/>
      <c r="D97" s="50"/>
      <c r="E97" s="51"/>
      <c r="F97" s="49"/>
      <c r="G97" s="50"/>
      <c r="H97" s="52"/>
      <c r="I97" s="49"/>
      <c r="J97" s="50"/>
      <c r="K97" s="53"/>
      <c r="L97" s="49"/>
      <c r="M97" s="49"/>
      <c r="N97" s="52"/>
      <c r="O97" s="54"/>
      <c r="P97" s="54"/>
      <c r="Q97" s="55"/>
      <c r="R97" s="56"/>
      <c r="S97" s="57"/>
      <c r="T97" s="56"/>
      <c r="U97" s="56"/>
      <c r="V97" s="54"/>
    </row>
    <row r="98" spans="1:22">
      <c r="A98" s="49"/>
      <c r="B98" s="48"/>
      <c r="C98" s="50"/>
      <c r="D98" s="50"/>
      <c r="E98" s="51"/>
      <c r="F98" s="49"/>
      <c r="G98" s="50"/>
      <c r="H98" s="52"/>
      <c r="I98" s="49"/>
      <c r="J98" s="50"/>
      <c r="K98" s="53"/>
      <c r="L98" s="49"/>
      <c r="M98" s="49"/>
      <c r="N98" s="52"/>
      <c r="O98" s="54"/>
      <c r="P98" s="54"/>
      <c r="Q98" s="55"/>
      <c r="R98" s="56"/>
      <c r="S98" s="57"/>
      <c r="T98" s="56"/>
      <c r="U98" s="56"/>
      <c r="V98" s="54"/>
    </row>
    <row r="99" spans="1:22">
      <c r="A99" s="49"/>
      <c r="B99" s="48"/>
      <c r="C99" s="50"/>
      <c r="D99" s="50"/>
      <c r="E99" s="51"/>
      <c r="F99" s="49"/>
      <c r="G99" s="50"/>
      <c r="H99" s="52"/>
      <c r="I99" s="49"/>
      <c r="J99" s="50"/>
      <c r="K99" s="53"/>
      <c r="L99" s="49"/>
      <c r="M99" s="49"/>
      <c r="N99" s="52"/>
      <c r="O99" s="54"/>
      <c r="P99" s="54"/>
      <c r="Q99" s="55"/>
      <c r="R99" s="56"/>
      <c r="S99" s="57"/>
      <c r="T99" s="56"/>
      <c r="U99" s="56"/>
      <c r="V99" s="54"/>
    </row>
    <row r="100" spans="1:22">
      <c r="A100" s="49"/>
      <c r="B100" s="48"/>
      <c r="C100" s="50"/>
      <c r="D100" s="50"/>
      <c r="E100" s="51"/>
      <c r="F100" s="49"/>
      <c r="G100" s="50"/>
      <c r="H100" s="52"/>
      <c r="I100" s="49"/>
      <c r="J100" s="50"/>
      <c r="K100" s="53"/>
      <c r="L100" s="49"/>
      <c r="M100" s="49"/>
      <c r="N100" s="52"/>
      <c r="O100" s="54"/>
      <c r="P100" s="54"/>
      <c r="Q100" s="55"/>
      <c r="R100" s="56"/>
      <c r="S100" s="57"/>
      <c r="T100" s="56"/>
      <c r="U100" s="56"/>
      <c r="V100" s="54"/>
    </row>
    <row r="101" spans="1:22">
      <c r="A101" s="49"/>
      <c r="B101" s="48"/>
      <c r="C101" s="50"/>
      <c r="D101" s="50"/>
      <c r="E101" s="51"/>
      <c r="F101" s="49"/>
      <c r="G101" s="49"/>
      <c r="H101" s="52"/>
      <c r="I101" s="49"/>
      <c r="J101" s="50"/>
      <c r="K101" s="53"/>
      <c r="L101" s="49"/>
      <c r="M101" s="49"/>
      <c r="N101" s="52"/>
      <c r="O101" s="54"/>
      <c r="P101" s="54"/>
      <c r="Q101" s="55"/>
      <c r="R101" s="56"/>
      <c r="S101" s="57"/>
      <c r="T101" s="56"/>
      <c r="U101" s="56"/>
      <c r="V101" s="54"/>
    </row>
    <row r="102" spans="1:22">
      <c r="A102" s="49"/>
      <c r="B102" s="48"/>
      <c r="C102" s="50"/>
      <c r="D102" s="50"/>
      <c r="E102" s="51"/>
      <c r="F102" s="49"/>
      <c r="G102" s="49"/>
      <c r="H102" s="52"/>
      <c r="I102" s="49"/>
      <c r="J102" s="50"/>
      <c r="K102" s="53"/>
      <c r="L102" s="49"/>
      <c r="M102" s="49"/>
      <c r="N102" s="52"/>
      <c r="O102" s="54"/>
      <c r="P102" s="54"/>
      <c r="Q102" s="55"/>
      <c r="R102" s="56"/>
      <c r="S102" s="57"/>
      <c r="T102" s="56"/>
      <c r="U102" s="56"/>
      <c r="V102" s="54"/>
    </row>
    <row r="103" spans="1:22">
      <c r="A103" s="49"/>
      <c r="B103" s="48"/>
      <c r="C103" s="50"/>
      <c r="D103" s="50"/>
      <c r="E103" s="51"/>
      <c r="F103" s="49"/>
      <c r="G103" s="49"/>
      <c r="H103" s="52"/>
      <c r="I103" s="49"/>
      <c r="J103" s="50"/>
      <c r="K103" s="53"/>
      <c r="L103" s="49"/>
      <c r="M103" s="49"/>
      <c r="N103" s="52"/>
      <c r="O103" s="54"/>
      <c r="P103" s="54"/>
      <c r="Q103" s="55"/>
      <c r="R103" s="56"/>
      <c r="S103" s="57"/>
      <c r="T103" s="56"/>
      <c r="U103" s="56"/>
      <c r="V103" s="54"/>
    </row>
    <row r="104" spans="1:22">
      <c r="A104" s="49"/>
      <c r="B104" s="48"/>
      <c r="C104" s="50"/>
      <c r="D104" s="50"/>
      <c r="E104" s="51"/>
      <c r="F104" s="49"/>
      <c r="G104" s="49"/>
      <c r="H104" s="55"/>
      <c r="I104" s="49"/>
      <c r="J104" s="50"/>
      <c r="K104" s="58"/>
      <c r="L104" s="49"/>
      <c r="M104" s="49"/>
      <c r="N104" s="55"/>
      <c r="O104" s="57"/>
      <c r="P104" s="57"/>
      <c r="Q104" s="55"/>
      <c r="R104" s="56"/>
      <c r="S104" s="57"/>
      <c r="T104" s="56"/>
      <c r="U104" s="56"/>
      <c r="V104" s="54"/>
    </row>
    <row r="105" spans="1:22">
      <c r="A105" s="49"/>
      <c r="B105" s="48"/>
      <c r="C105" s="50"/>
      <c r="D105" s="50"/>
      <c r="E105" s="51"/>
      <c r="F105" s="49"/>
      <c r="G105" s="49"/>
      <c r="H105" s="55"/>
      <c r="I105" s="49"/>
      <c r="J105" s="50"/>
      <c r="K105" s="58"/>
      <c r="L105" s="49"/>
      <c r="M105" s="49"/>
      <c r="N105" s="55"/>
      <c r="O105" s="57"/>
      <c r="P105" s="57"/>
      <c r="Q105" s="55"/>
      <c r="R105" s="56"/>
      <c r="S105" s="57"/>
      <c r="T105" s="56"/>
      <c r="U105" s="56"/>
      <c r="V105" s="54"/>
    </row>
    <row r="106" spans="1:22">
      <c r="A106" s="49"/>
      <c r="B106" s="48"/>
      <c r="C106" s="50"/>
      <c r="D106" s="50"/>
      <c r="E106" s="51"/>
      <c r="F106" s="49"/>
      <c r="G106" s="49"/>
      <c r="H106" s="55"/>
      <c r="I106" s="49"/>
      <c r="J106" s="50"/>
      <c r="K106" s="58"/>
      <c r="L106" s="49"/>
      <c r="M106" s="49"/>
      <c r="N106" s="55"/>
      <c r="O106" s="57"/>
      <c r="P106" s="57"/>
      <c r="Q106" s="55"/>
      <c r="R106" s="56"/>
      <c r="S106" s="57"/>
      <c r="T106" s="56"/>
      <c r="U106" s="56"/>
      <c r="V106" s="54"/>
    </row>
    <row r="107" spans="1:22">
      <c r="A107" s="49"/>
      <c r="B107" s="48"/>
      <c r="C107" s="50"/>
      <c r="D107" s="50"/>
      <c r="E107" s="51"/>
      <c r="F107" s="49"/>
      <c r="G107" s="49"/>
      <c r="H107" s="55"/>
      <c r="I107" s="49"/>
      <c r="J107" s="50"/>
      <c r="K107" s="58"/>
      <c r="L107" s="49"/>
      <c r="M107" s="49"/>
      <c r="N107" s="55"/>
      <c r="O107" s="57"/>
      <c r="P107" s="57"/>
      <c r="Q107" s="55"/>
      <c r="R107" s="56"/>
      <c r="S107" s="57"/>
      <c r="T107" s="56"/>
      <c r="U107" s="56"/>
      <c r="V107" s="54"/>
    </row>
    <row r="108" spans="1:22">
      <c r="A108" s="49"/>
      <c r="B108" s="48"/>
      <c r="C108" s="49"/>
      <c r="D108" s="50"/>
      <c r="E108" s="51"/>
      <c r="F108" s="49"/>
      <c r="G108" s="49"/>
      <c r="H108" s="55"/>
      <c r="I108" s="49"/>
      <c r="J108" s="50"/>
      <c r="K108" s="58"/>
      <c r="L108" s="49"/>
      <c r="M108" s="49"/>
      <c r="N108" s="55"/>
      <c r="O108" s="57"/>
      <c r="P108" s="57"/>
      <c r="Q108" s="55"/>
      <c r="R108" s="56"/>
      <c r="S108" s="57"/>
      <c r="T108" s="56"/>
      <c r="U108" s="56"/>
      <c r="V108" s="54"/>
    </row>
    <row r="109" spans="1:22">
      <c r="A109" s="49"/>
      <c r="B109" s="48"/>
      <c r="C109" s="50"/>
      <c r="D109" s="50"/>
      <c r="E109" s="51"/>
      <c r="F109" s="51"/>
      <c r="G109" s="50"/>
      <c r="H109" s="49"/>
      <c r="I109" s="49"/>
      <c r="J109" s="49"/>
      <c r="K109" s="59"/>
      <c r="L109" s="49"/>
      <c r="M109" s="49"/>
      <c r="N109" s="49"/>
      <c r="O109" s="49"/>
      <c r="P109" s="49"/>
      <c r="Q109" s="49"/>
      <c r="R109" s="49"/>
      <c r="S109" s="51"/>
      <c r="T109" s="51"/>
      <c r="U109" s="49"/>
      <c r="V109" s="54"/>
    </row>
    <row r="110" spans="1:22">
      <c r="A110" s="49"/>
      <c r="B110" s="48"/>
      <c r="C110" s="50"/>
      <c r="D110" s="50"/>
      <c r="E110" s="51"/>
      <c r="F110" s="51"/>
      <c r="G110" s="50"/>
      <c r="H110" s="55"/>
      <c r="I110" s="49"/>
      <c r="J110" s="50"/>
      <c r="K110" s="58"/>
      <c r="L110" s="49"/>
      <c r="M110" s="49"/>
      <c r="N110" s="55"/>
      <c r="O110" s="57"/>
      <c r="P110" s="57"/>
      <c r="Q110" s="55"/>
      <c r="R110" s="56"/>
      <c r="S110" s="57"/>
      <c r="T110" s="56"/>
      <c r="U110" s="56"/>
      <c r="V110" s="54"/>
    </row>
    <row r="111" spans="1:22">
      <c r="A111" s="49"/>
      <c r="B111" s="48"/>
      <c r="C111" s="50"/>
      <c r="D111" s="50"/>
      <c r="E111" s="51"/>
      <c r="F111" s="49"/>
      <c r="G111" s="50"/>
      <c r="H111" s="55"/>
      <c r="I111" s="49"/>
      <c r="J111" s="50"/>
      <c r="K111" s="58"/>
      <c r="L111" s="49"/>
      <c r="M111" s="49"/>
      <c r="N111" s="55"/>
      <c r="O111" s="57"/>
      <c r="P111" s="57"/>
      <c r="Q111" s="55"/>
      <c r="R111" s="56"/>
      <c r="S111" s="57"/>
      <c r="T111" s="56"/>
      <c r="U111" s="56"/>
      <c r="V111" s="54"/>
    </row>
    <row r="112" spans="1:22">
      <c r="A112" s="49"/>
      <c r="B112" s="48"/>
      <c r="C112" s="50"/>
      <c r="D112" s="50"/>
      <c r="E112" s="51"/>
      <c r="F112" s="49"/>
      <c r="G112" s="50"/>
      <c r="H112" s="55"/>
      <c r="I112" s="49"/>
      <c r="J112" s="50"/>
      <c r="K112" s="58"/>
      <c r="L112" s="49"/>
      <c r="M112" s="49"/>
      <c r="N112" s="55"/>
      <c r="O112" s="57"/>
      <c r="P112" s="57"/>
      <c r="Q112" s="55"/>
      <c r="R112" s="56"/>
      <c r="S112" s="57"/>
      <c r="T112" s="56"/>
      <c r="U112" s="56"/>
      <c r="V112" s="54"/>
    </row>
    <row r="113" spans="1:22">
      <c r="A113" s="49"/>
      <c r="B113" s="48"/>
      <c r="C113" s="50"/>
      <c r="D113" s="50"/>
      <c r="E113" s="51"/>
      <c r="F113" s="49"/>
      <c r="G113" s="50"/>
      <c r="H113" s="55"/>
      <c r="I113" s="49"/>
      <c r="J113" s="50"/>
      <c r="K113" s="58"/>
      <c r="L113" s="49"/>
      <c r="M113" s="49"/>
      <c r="N113" s="55"/>
      <c r="O113" s="57"/>
      <c r="P113" s="57"/>
      <c r="Q113" s="55"/>
      <c r="R113" s="56"/>
      <c r="S113" s="57"/>
      <c r="T113" s="56"/>
      <c r="U113" s="56"/>
      <c r="V113" s="54"/>
    </row>
    <row r="114" spans="1:22">
      <c r="A114" s="49"/>
      <c r="B114" s="48"/>
      <c r="C114" s="50"/>
      <c r="D114" s="50"/>
      <c r="E114" s="51"/>
      <c r="F114" s="49"/>
      <c r="G114" s="50"/>
      <c r="H114" s="55"/>
      <c r="I114" s="49"/>
      <c r="J114" s="50"/>
      <c r="K114" s="58"/>
      <c r="L114" s="49"/>
      <c r="M114" s="49"/>
      <c r="N114" s="55"/>
      <c r="O114" s="57"/>
      <c r="P114" s="57"/>
      <c r="Q114" s="55"/>
      <c r="R114" s="56"/>
      <c r="S114" s="57"/>
      <c r="T114" s="56"/>
      <c r="U114" s="56"/>
      <c r="V114" s="54"/>
    </row>
    <row r="115" spans="1:22">
      <c r="A115" s="49"/>
      <c r="B115" s="48"/>
      <c r="C115" s="50"/>
      <c r="D115" s="50"/>
      <c r="E115" s="51"/>
      <c r="F115" s="49"/>
      <c r="G115" s="50"/>
      <c r="H115" s="55"/>
      <c r="I115" s="49"/>
      <c r="J115" s="50"/>
      <c r="K115" s="58"/>
      <c r="L115" s="49"/>
      <c r="M115" s="49"/>
      <c r="N115" s="55"/>
      <c r="O115" s="57"/>
      <c r="P115" s="57"/>
      <c r="Q115" s="55"/>
      <c r="R115" s="56"/>
      <c r="S115" s="57"/>
      <c r="T115" s="56"/>
      <c r="U115" s="56"/>
      <c r="V115" s="54"/>
    </row>
    <row r="116" spans="1:22">
      <c r="A116" s="49"/>
      <c r="B116" s="48"/>
      <c r="C116" s="50"/>
      <c r="D116" s="50"/>
      <c r="E116" s="51"/>
      <c r="F116" s="49"/>
      <c r="G116" s="50"/>
      <c r="H116" s="55"/>
      <c r="I116" s="49"/>
      <c r="J116" s="50"/>
      <c r="K116" s="58"/>
      <c r="L116" s="49"/>
      <c r="M116" s="49"/>
      <c r="N116" s="55"/>
      <c r="O116" s="57"/>
      <c r="P116" s="57"/>
      <c r="Q116" s="55"/>
      <c r="R116" s="56"/>
      <c r="S116" s="57"/>
      <c r="T116" s="56"/>
      <c r="U116" s="56"/>
      <c r="V116" s="54"/>
    </row>
    <row r="117" spans="1:22">
      <c r="A117" s="49"/>
      <c r="B117" s="48"/>
      <c r="C117" s="50"/>
      <c r="D117" s="50"/>
      <c r="E117" s="51"/>
      <c r="F117" s="51"/>
      <c r="G117" s="50"/>
      <c r="H117" s="55"/>
      <c r="I117" s="49"/>
      <c r="J117" s="50"/>
      <c r="K117" s="58"/>
      <c r="L117" s="49"/>
      <c r="M117" s="49"/>
      <c r="N117" s="55"/>
      <c r="O117" s="57"/>
      <c r="P117" s="57"/>
      <c r="Q117" s="55"/>
      <c r="R117" s="56"/>
      <c r="S117" s="57"/>
      <c r="T117" s="56"/>
      <c r="U117" s="56"/>
      <c r="V117" s="54"/>
    </row>
    <row r="118" spans="1:22">
      <c r="A118" s="49"/>
      <c r="B118" s="48"/>
      <c r="C118" s="50"/>
      <c r="D118" s="50"/>
      <c r="E118" s="51"/>
      <c r="F118" s="51"/>
      <c r="G118" s="50"/>
      <c r="H118" s="55"/>
      <c r="I118" s="49"/>
      <c r="J118" s="50"/>
      <c r="K118" s="58"/>
      <c r="L118" s="49"/>
      <c r="M118" s="49"/>
      <c r="N118" s="55"/>
      <c r="O118" s="57"/>
      <c r="P118" s="57"/>
      <c r="Q118" s="55"/>
      <c r="R118" s="56"/>
      <c r="S118" s="57"/>
      <c r="T118" s="56"/>
      <c r="U118" s="56"/>
      <c r="V118" s="54"/>
    </row>
    <row r="119" spans="1:22">
      <c r="A119" s="49"/>
      <c r="B119" s="48"/>
      <c r="C119" s="50"/>
      <c r="D119" s="50"/>
      <c r="E119" s="51"/>
      <c r="F119" s="49"/>
      <c r="G119" s="50"/>
      <c r="H119" s="55"/>
      <c r="I119" s="49"/>
      <c r="J119" s="50"/>
      <c r="K119" s="58"/>
      <c r="L119" s="49"/>
      <c r="M119" s="49"/>
      <c r="N119" s="55"/>
      <c r="O119" s="57"/>
      <c r="P119" s="57"/>
      <c r="Q119" s="55"/>
      <c r="R119" s="56"/>
      <c r="S119" s="57"/>
      <c r="T119" s="56"/>
      <c r="U119" s="56"/>
      <c r="V119" s="54"/>
    </row>
    <row r="120" spans="1:22">
      <c r="A120" s="49"/>
      <c r="B120" s="48"/>
      <c r="C120" s="50"/>
      <c r="D120" s="50"/>
      <c r="E120" s="51"/>
      <c r="F120" s="49"/>
      <c r="G120" s="50"/>
      <c r="H120" s="55"/>
      <c r="I120" s="49"/>
      <c r="J120" s="50"/>
      <c r="K120" s="58"/>
      <c r="L120" s="49"/>
      <c r="M120" s="49"/>
      <c r="N120" s="55"/>
      <c r="O120" s="57"/>
      <c r="P120" s="57"/>
      <c r="Q120" s="55"/>
      <c r="R120" s="56"/>
      <c r="S120" s="57"/>
      <c r="T120" s="56"/>
      <c r="U120" s="56"/>
      <c r="V120" s="54"/>
    </row>
    <row r="121" spans="1:22">
      <c r="A121" s="49"/>
      <c r="B121" s="48"/>
      <c r="C121" s="50"/>
      <c r="D121" s="50"/>
      <c r="E121" s="51"/>
      <c r="F121" s="49"/>
      <c r="G121" s="50"/>
      <c r="H121" s="55"/>
      <c r="I121" s="49"/>
      <c r="J121" s="50"/>
      <c r="K121" s="58"/>
      <c r="L121" s="49"/>
      <c r="M121" s="49"/>
      <c r="N121" s="55"/>
      <c r="O121" s="57"/>
      <c r="P121" s="57"/>
      <c r="Q121" s="55"/>
      <c r="R121" s="56"/>
      <c r="S121" s="57"/>
      <c r="T121" s="56"/>
      <c r="U121" s="56"/>
      <c r="V121" s="54"/>
    </row>
    <row r="122" spans="1:22">
      <c r="A122" s="49"/>
      <c r="B122" s="48"/>
      <c r="C122" s="50"/>
      <c r="D122" s="50"/>
      <c r="E122" s="51"/>
      <c r="F122" s="49"/>
      <c r="G122" s="50"/>
      <c r="H122" s="55"/>
      <c r="I122" s="49"/>
      <c r="J122" s="50"/>
      <c r="K122" s="58"/>
      <c r="L122" s="49"/>
      <c r="M122" s="49"/>
      <c r="N122" s="55"/>
      <c r="O122" s="57"/>
      <c r="P122" s="57"/>
      <c r="Q122" s="55"/>
      <c r="R122" s="56"/>
      <c r="S122" s="57"/>
      <c r="T122" s="56"/>
      <c r="U122" s="56"/>
      <c r="V122" s="54"/>
    </row>
    <row r="123" spans="1:22">
      <c r="A123" s="49"/>
      <c r="B123" s="48"/>
      <c r="C123" s="50"/>
      <c r="D123" s="50"/>
      <c r="E123" s="51"/>
      <c r="F123" s="49"/>
      <c r="G123" s="50"/>
      <c r="H123" s="55"/>
      <c r="I123" s="49"/>
      <c r="J123" s="50"/>
      <c r="K123" s="58"/>
      <c r="L123" s="49"/>
      <c r="M123" s="49"/>
      <c r="N123" s="55"/>
      <c r="O123" s="57"/>
      <c r="P123" s="57"/>
      <c r="Q123" s="55"/>
      <c r="R123" s="56"/>
      <c r="S123" s="57"/>
      <c r="T123" s="56"/>
      <c r="U123" s="56"/>
      <c r="V123" s="54"/>
    </row>
    <row r="124" spans="1:22">
      <c r="A124" s="49"/>
      <c r="B124" s="48"/>
      <c r="C124" s="50"/>
      <c r="D124" s="50"/>
      <c r="E124" s="51"/>
      <c r="F124" s="49"/>
      <c r="G124" s="50"/>
      <c r="H124" s="55"/>
      <c r="I124" s="49"/>
      <c r="J124" s="50"/>
      <c r="K124" s="58"/>
      <c r="L124" s="49"/>
      <c r="M124" s="49"/>
      <c r="N124" s="55"/>
      <c r="O124" s="57"/>
      <c r="P124" s="57"/>
      <c r="Q124" s="55"/>
      <c r="R124" s="56"/>
      <c r="S124" s="57"/>
      <c r="T124" s="56"/>
      <c r="U124" s="56"/>
      <c r="V124" s="54"/>
    </row>
    <row r="125" spans="1:22">
      <c r="A125" s="49"/>
      <c r="B125" s="48"/>
      <c r="C125" s="50"/>
      <c r="D125" s="50"/>
      <c r="E125" s="51"/>
      <c r="F125" s="49"/>
      <c r="G125" s="50"/>
      <c r="H125" s="55"/>
      <c r="I125" s="49"/>
      <c r="J125" s="50"/>
      <c r="K125" s="58"/>
      <c r="L125" s="49"/>
      <c r="M125" s="49"/>
      <c r="N125" s="55"/>
      <c r="O125" s="57"/>
      <c r="P125" s="57"/>
      <c r="Q125" s="55"/>
      <c r="R125" s="56"/>
      <c r="S125" s="57"/>
      <c r="T125" s="56"/>
      <c r="U125" s="56"/>
      <c r="V125" s="54"/>
    </row>
    <row r="126" spans="1:22">
      <c r="A126" s="49"/>
      <c r="B126" s="48"/>
      <c r="C126" s="50"/>
      <c r="D126" s="50"/>
      <c r="E126" s="51"/>
      <c r="F126" s="49"/>
      <c r="G126" s="50"/>
      <c r="H126" s="55"/>
      <c r="I126" s="49"/>
      <c r="J126" s="50"/>
      <c r="K126" s="58"/>
      <c r="L126" s="49"/>
      <c r="M126" s="49"/>
      <c r="N126" s="55"/>
      <c r="O126" s="57"/>
      <c r="P126" s="57"/>
      <c r="Q126" s="55"/>
      <c r="R126" s="56"/>
      <c r="S126" s="57"/>
      <c r="T126" s="56"/>
      <c r="U126" s="56"/>
      <c r="V126" s="54"/>
    </row>
    <row r="127" spans="1:22">
      <c r="A127" s="49"/>
      <c r="B127" s="48"/>
      <c r="C127" s="50"/>
      <c r="D127" s="50"/>
      <c r="E127" s="51"/>
      <c r="F127" s="49"/>
      <c r="G127" s="50"/>
      <c r="H127" s="55"/>
      <c r="I127" s="49"/>
      <c r="J127" s="50"/>
      <c r="K127" s="58"/>
      <c r="L127" s="49"/>
      <c r="M127" s="49"/>
      <c r="N127" s="55"/>
      <c r="O127" s="57"/>
      <c r="P127" s="57"/>
      <c r="Q127" s="55"/>
      <c r="R127" s="56"/>
      <c r="S127" s="57"/>
      <c r="T127" s="56"/>
      <c r="U127" s="56"/>
      <c r="V127" s="54"/>
    </row>
    <row r="128" spans="1:22">
      <c r="A128" s="49"/>
      <c r="B128" s="48"/>
      <c r="C128" s="50"/>
      <c r="D128" s="50"/>
      <c r="E128" s="51"/>
      <c r="F128" s="49"/>
      <c r="G128" s="50"/>
      <c r="H128" s="55"/>
      <c r="I128" s="49"/>
      <c r="J128" s="50"/>
      <c r="K128" s="58"/>
      <c r="L128" s="49"/>
      <c r="M128" s="49"/>
      <c r="N128" s="55"/>
      <c r="O128" s="57"/>
      <c r="P128" s="57"/>
      <c r="Q128" s="55"/>
      <c r="R128" s="56"/>
      <c r="S128" s="57"/>
      <c r="T128" s="56"/>
      <c r="U128" s="56"/>
      <c r="V128" s="54"/>
    </row>
    <row r="129" spans="1:22">
      <c r="A129" s="49"/>
      <c r="B129" s="48"/>
      <c r="C129" s="50"/>
      <c r="D129" s="50"/>
      <c r="E129" s="51"/>
      <c r="F129" s="49"/>
      <c r="G129" s="50"/>
      <c r="H129" s="55"/>
      <c r="I129" s="49"/>
      <c r="J129" s="50"/>
      <c r="K129" s="58"/>
      <c r="L129" s="49"/>
      <c r="M129" s="49"/>
      <c r="N129" s="55"/>
      <c r="O129" s="57"/>
      <c r="P129" s="57"/>
      <c r="Q129" s="55"/>
      <c r="R129" s="56"/>
      <c r="S129" s="57"/>
      <c r="T129" s="56"/>
      <c r="U129" s="56"/>
      <c r="V129" s="54"/>
    </row>
    <row r="130" spans="1:22">
      <c r="A130" s="49"/>
      <c r="B130" s="48"/>
      <c r="C130" s="50"/>
      <c r="D130" s="50"/>
      <c r="E130" s="51"/>
      <c r="F130" s="49"/>
      <c r="G130" s="50"/>
      <c r="H130" s="55"/>
      <c r="I130" s="49"/>
      <c r="J130" s="50"/>
      <c r="K130" s="58"/>
      <c r="L130" s="49"/>
      <c r="M130" s="49"/>
      <c r="N130" s="55"/>
      <c r="O130" s="57"/>
      <c r="P130" s="57"/>
      <c r="Q130" s="55"/>
      <c r="R130" s="56"/>
      <c r="S130" s="57"/>
      <c r="T130" s="56"/>
      <c r="U130" s="56"/>
      <c r="V130" s="54"/>
    </row>
    <row r="131" spans="1:22">
      <c r="A131" s="49"/>
      <c r="B131" s="48"/>
      <c r="C131" s="50"/>
      <c r="D131" s="50"/>
      <c r="E131" s="51"/>
      <c r="F131" s="49"/>
      <c r="G131" s="50"/>
      <c r="H131" s="55"/>
      <c r="I131" s="49"/>
      <c r="J131" s="50"/>
      <c r="K131" s="58"/>
      <c r="L131" s="49"/>
      <c r="M131" s="49"/>
      <c r="N131" s="55"/>
      <c r="O131" s="57"/>
      <c r="P131" s="57"/>
      <c r="Q131" s="55"/>
      <c r="R131" s="56"/>
      <c r="S131" s="57"/>
      <c r="T131" s="56"/>
      <c r="U131" s="56"/>
      <c r="V131" s="54"/>
    </row>
    <row r="132" spans="1:22">
      <c r="A132" s="49"/>
      <c r="B132" s="48"/>
      <c r="C132" s="50"/>
      <c r="D132" s="50"/>
      <c r="E132" s="51"/>
      <c r="F132" s="49"/>
      <c r="G132" s="50"/>
      <c r="H132" s="55"/>
      <c r="I132" s="49"/>
      <c r="J132" s="50"/>
      <c r="K132" s="58"/>
      <c r="L132" s="49"/>
      <c r="M132" s="49"/>
      <c r="N132" s="55"/>
      <c r="O132" s="57"/>
      <c r="P132" s="57"/>
      <c r="Q132" s="55"/>
      <c r="R132" s="56"/>
      <c r="S132" s="57"/>
      <c r="T132" s="56"/>
      <c r="U132" s="56"/>
      <c r="V132" s="54"/>
    </row>
    <row r="133" spans="1:22">
      <c r="A133" s="49"/>
      <c r="B133" s="48"/>
      <c r="C133" s="50"/>
      <c r="D133" s="50"/>
      <c r="E133" s="51"/>
      <c r="F133" s="49"/>
      <c r="G133" s="50"/>
      <c r="H133" s="55"/>
      <c r="I133" s="49"/>
      <c r="J133" s="50"/>
      <c r="K133" s="58"/>
      <c r="L133" s="49"/>
      <c r="M133" s="49"/>
      <c r="N133" s="55"/>
      <c r="O133" s="57"/>
      <c r="P133" s="57"/>
      <c r="Q133" s="55"/>
      <c r="R133" s="56"/>
      <c r="S133" s="57"/>
      <c r="T133" s="56"/>
      <c r="U133" s="56"/>
      <c r="V133" s="54"/>
    </row>
    <row r="134" spans="1:22">
      <c r="A134" s="49"/>
      <c r="B134" s="48"/>
      <c r="C134" s="50"/>
      <c r="D134" s="50"/>
      <c r="E134" s="51"/>
      <c r="F134" s="49"/>
      <c r="G134" s="50"/>
      <c r="H134" s="55"/>
      <c r="I134" s="49"/>
      <c r="J134" s="50"/>
      <c r="K134" s="58"/>
      <c r="L134" s="49"/>
      <c r="M134" s="49"/>
      <c r="N134" s="55"/>
      <c r="O134" s="57"/>
      <c r="P134" s="57"/>
      <c r="Q134" s="55"/>
      <c r="R134" s="56"/>
      <c r="S134" s="57"/>
      <c r="T134" s="56"/>
      <c r="U134" s="56"/>
      <c r="V134" s="54"/>
    </row>
    <row r="135" spans="1:22">
      <c r="A135" s="49"/>
      <c r="B135" s="48"/>
      <c r="C135" s="50"/>
      <c r="D135" s="50"/>
      <c r="E135" s="51"/>
      <c r="F135" s="49"/>
      <c r="G135" s="50"/>
      <c r="H135" s="55"/>
      <c r="I135" s="49"/>
      <c r="J135" s="50"/>
      <c r="K135" s="58"/>
      <c r="L135" s="49"/>
      <c r="M135" s="49"/>
      <c r="N135" s="55"/>
      <c r="O135" s="57"/>
      <c r="P135" s="57"/>
      <c r="Q135" s="55"/>
      <c r="R135" s="56"/>
      <c r="S135" s="57"/>
      <c r="T135" s="56"/>
      <c r="U135" s="56"/>
      <c r="V135" s="54"/>
    </row>
    <row r="136" spans="1:22">
      <c r="A136" s="49"/>
      <c r="B136" s="48"/>
      <c r="C136" s="50"/>
      <c r="D136" s="50"/>
      <c r="E136" s="51"/>
      <c r="F136" s="49"/>
      <c r="G136" s="50"/>
      <c r="H136" s="55"/>
      <c r="I136" s="49"/>
      <c r="J136" s="50"/>
      <c r="K136" s="58"/>
      <c r="L136" s="49"/>
      <c r="M136" s="49"/>
      <c r="N136" s="55"/>
      <c r="O136" s="57"/>
      <c r="P136" s="57"/>
      <c r="Q136" s="55"/>
      <c r="R136" s="56"/>
      <c r="S136" s="57"/>
      <c r="T136" s="56"/>
      <c r="U136" s="56"/>
      <c r="V136" s="54"/>
    </row>
    <row r="137" spans="1:22">
      <c r="A137" s="49"/>
      <c r="B137" s="48"/>
      <c r="C137" s="50"/>
      <c r="D137" s="50"/>
      <c r="E137" s="51"/>
      <c r="F137" s="49"/>
      <c r="G137" s="50"/>
      <c r="H137" s="55"/>
      <c r="I137" s="49"/>
      <c r="J137" s="50"/>
      <c r="K137" s="58"/>
      <c r="L137" s="49"/>
      <c r="M137" s="49"/>
      <c r="N137" s="55"/>
      <c r="O137" s="57"/>
      <c r="P137" s="57"/>
      <c r="Q137" s="55"/>
      <c r="R137" s="56"/>
      <c r="S137" s="57"/>
      <c r="T137" s="56"/>
      <c r="U137" s="56"/>
      <c r="V137" s="54"/>
    </row>
    <row r="138" spans="1:22">
      <c r="A138" s="49"/>
      <c r="B138" s="48"/>
      <c r="C138" s="50"/>
      <c r="D138" s="50"/>
      <c r="E138" s="51"/>
      <c r="F138" s="49"/>
      <c r="G138" s="50"/>
      <c r="H138" s="55"/>
      <c r="I138" s="49"/>
      <c r="J138" s="50"/>
      <c r="K138" s="58"/>
      <c r="L138" s="49"/>
      <c r="M138" s="49"/>
      <c r="N138" s="55"/>
      <c r="O138" s="57"/>
      <c r="P138" s="57"/>
      <c r="Q138" s="55"/>
      <c r="R138" s="56"/>
      <c r="S138" s="57"/>
      <c r="T138" s="56"/>
      <c r="U138" s="56"/>
      <c r="V138" s="54"/>
    </row>
    <row r="139" spans="1:22">
      <c r="A139" s="49"/>
      <c r="B139" s="48"/>
      <c r="C139" s="50"/>
      <c r="D139" s="50"/>
      <c r="E139" s="51"/>
      <c r="F139" s="49"/>
      <c r="G139" s="50"/>
      <c r="H139" s="55"/>
      <c r="I139" s="49"/>
      <c r="J139" s="50"/>
      <c r="K139" s="58"/>
      <c r="L139" s="49"/>
      <c r="M139" s="49"/>
      <c r="N139" s="55"/>
      <c r="O139" s="57"/>
      <c r="P139" s="57"/>
      <c r="Q139" s="55"/>
      <c r="R139" s="56"/>
      <c r="S139" s="57"/>
      <c r="T139" s="56"/>
      <c r="U139" s="56"/>
      <c r="V139" s="54"/>
    </row>
    <row r="140" spans="1:22">
      <c r="A140" s="49"/>
      <c r="B140" s="48"/>
      <c r="C140" s="50"/>
      <c r="D140" s="50"/>
      <c r="E140" s="51"/>
      <c r="F140" s="49"/>
      <c r="G140" s="50"/>
      <c r="H140" s="55"/>
      <c r="I140" s="49"/>
      <c r="J140" s="50"/>
      <c r="K140" s="58"/>
      <c r="L140" s="49"/>
      <c r="M140" s="49"/>
      <c r="N140" s="55"/>
      <c r="O140" s="57"/>
      <c r="P140" s="57"/>
      <c r="Q140" s="55"/>
      <c r="R140" s="56"/>
      <c r="S140" s="57"/>
      <c r="T140" s="56"/>
      <c r="U140" s="56"/>
      <c r="V140" s="54"/>
    </row>
    <row r="141" spans="1:22">
      <c r="A141" s="49"/>
      <c r="B141" s="48"/>
      <c r="C141" s="50"/>
      <c r="D141" s="50"/>
      <c r="E141" s="51"/>
      <c r="F141" s="49"/>
      <c r="G141" s="50"/>
      <c r="H141" s="55"/>
      <c r="I141" s="49"/>
      <c r="J141" s="50"/>
      <c r="K141" s="58"/>
      <c r="L141" s="49"/>
      <c r="M141" s="49"/>
      <c r="N141" s="55"/>
      <c r="O141" s="57"/>
      <c r="P141" s="57"/>
      <c r="Q141" s="55"/>
      <c r="R141" s="56"/>
      <c r="S141" s="57"/>
      <c r="T141" s="56"/>
      <c r="U141" s="56"/>
      <c r="V141" s="54"/>
    </row>
    <row r="142" spans="1:22">
      <c r="A142" s="49"/>
      <c r="B142" s="48"/>
      <c r="C142" s="50"/>
      <c r="D142" s="50"/>
      <c r="E142" s="51"/>
      <c r="F142" s="49"/>
      <c r="G142" s="50"/>
      <c r="H142" s="55"/>
      <c r="I142" s="49"/>
      <c r="J142" s="50"/>
      <c r="K142" s="58"/>
      <c r="L142" s="49"/>
      <c r="M142" s="49"/>
      <c r="N142" s="55"/>
      <c r="O142" s="57"/>
      <c r="P142" s="57"/>
      <c r="Q142" s="55"/>
      <c r="R142" s="56"/>
      <c r="S142" s="57"/>
      <c r="T142" s="56"/>
      <c r="U142" s="56"/>
      <c r="V142" s="54"/>
    </row>
    <row r="143" spans="1:22">
      <c r="A143" s="49"/>
      <c r="B143" s="48"/>
      <c r="C143" s="50"/>
      <c r="D143" s="50"/>
      <c r="E143" s="51"/>
      <c r="F143" s="49"/>
      <c r="G143" s="50"/>
      <c r="H143" s="55"/>
      <c r="I143" s="49"/>
      <c r="J143" s="50"/>
      <c r="K143" s="58"/>
      <c r="L143" s="49"/>
      <c r="M143" s="49"/>
      <c r="N143" s="55"/>
      <c r="O143" s="57"/>
      <c r="P143" s="57"/>
      <c r="Q143" s="55"/>
      <c r="R143" s="56"/>
      <c r="S143" s="57"/>
      <c r="T143" s="56"/>
      <c r="U143" s="56"/>
      <c r="V143" s="54"/>
    </row>
    <row r="144" spans="1:22">
      <c r="A144" s="49"/>
      <c r="B144" s="48"/>
      <c r="C144" s="50"/>
      <c r="D144" s="50"/>
      <c r="E144" s="51"/>
      <c r="F144" s="49"/>
      <c r="G144" s="50"/>
      <c r="H144" s="55"/>
      <c r="I144" s="49"/>
      <c r="J144" s="50"/>
      <c r="K144" s="58"/>
      <c r="L144" s="49"/>
      <c r="M144" s="49"/>
      <c r="N144" s="55"/>
      <c r="O144" s="57"/>
      <c r="P144" s="57"/>
      <c r="Q144" s="55"/>
      <c r="R144" s="56"/>
      <c r="S144" s="57"/>
      <c r="T144" s="56"/>
      <c r="U144" s="56"/>
      <c r="V144" s="54"/>
    </row>
    <row r="145" spans="1:22">
      <c r="A145" s="49"/>
      <c r="B145" s="48"/>
      <c r="C145" s="50"/>
      <c r="D145" s="50"/>
      <c r="E145" s="51"/>
      <c r="F145" s="49"/>
      <c r="G145" s="50"/>
      <c r="H145" s="55"/>
      <c r="I145" s="49"/>
      <c r="J145" s="50"/>
      <c r="K145" s="58"/>
      <c r="L145" s="49"/>
      <c r="M145" s="49"/>
      <c r="N145" s="55"/>
      <c r="O145" s="57"/>
      <c r="P145" s="57"/>
      <c r="Q145" s="55"/>
      <c r="R145" s="56"/>
      <c r="S145" s="57"/>
      <c r="T145" s="56"/>
      <c r="U145" s="56"/>
      <c r="V145" s="54"/>
    </row>
    <row r="146" spans="1:22">
      <c r="A146" s="49"/>
      <c r="B146" s="48"/>
      <c r="C146" s="50"/>
      <c r="D146" s="50"/>
      <c r="E146" s="51"/>
      <c r="F146" s="49"/>
      <c r="G146" s="50"/>
      <c r="H146" s="55"/>
      <c r="I146" s="49"/>
      <c r="J146" s="50"/>
      <c r="K146" s="58"/>
      <c r="L146" s="49"/>
      <c r="M146" s="49"/>
      <c r="N146" s="55"/>
      <c r="O146" s="57"/>
      <c r="P146" s="57"/>
      <c r="Q146" s="55"/>
      <c r="R146" s="56"/>
      <c r="S146" s="57"/>
      <c r="T146" s="56"/>
      <c r="U146" s="56"/>
      <c r="V146" s="54"/>
    </row>
    <row r="147" spans="1:22">
      <c r="A147" s="49"/>
      <c r="B147" s="48"/>
      <c r="C147" s="50"/>
      <c r="D147" s="50"/>
      <c r="E147" s="51"/>
      <c r="F147" s="49"/>
      <c r="G147" s="50"/>
      <c r="H147" s="55"/>
      <c r="I147" s="49"/>
      <c r="J147" s="50"/>
      <c r="K147" s="58"/>
      <c r="L147" s="49"/>
      <c r="M147" s="49"/>
      <c r="N147" s="55"/>
      <c r="O147" s="57"/>
      <c r="P147" s="57"/>
      <c r="Q147" s="55"/>
      <c r="R147" s="56"/>
      <c r="S147" s="57"/>
      <c r="T147" s="56"/>
      <c r="U147" s="56"/>
      <c r="V147" s="54"/>
    </row>
    <row r="148" spans="1:22">
      <c r="A148" s="49"/>
      <c r="B148" s="48"/>
      <c r="C148" s="50"/>
      <c r="D148" s="50"/>
      <c r="E148" s="51"/>
      <c r="F148" s="49"/>
      <c r="G148" s="50"/>
      <c r="H148" s="55"/>
      <c r="I148" s="49"/>
      <c r="J148" s="50"/>
      <c r="K148" s="58"/>
      <c r="L148" s="49"/>
      <c r="M148" s="49"/>
      <c r="N148" s="55"/>
      <c r="O148" s="57"/>
      <c r="P148" s="57"/>
      <c r="Q148" s="55"/>
      <c r="R148" s="56"/>
      <c r="S148" s="57"/>
      <c r="T148" s="56"/>
      <c r="U148" s="56"/>
      <c r="V148" s="54"/>
    </row>
    <row r="149" spans="1:22">
      <c r="A149" s="49"/>
      <c r="B149" s="48"/>
      <c r="C149" s="50"/>
      <c r="D149" s="50"/>
      <c r="E149" s="51"/>
      <c r="F149" s="49"/>
      <c r="G149" s="50"/>
      <c r="H149" s="55"/>
      <c r="I149" s="49"/>
      <c r="J149" s="50"/>
      <c r="K149" s="58"/>
      <c r="L149" s="49"/>
      <c r="M149" s="49"/>
      <c r="N149" s="55"/>
      <c r="O149" s="57"/>
      <c r="P149" s="57"/>
      <c r="Q149" s="55"/>
      <c r="R149" s="56"/>
      <c r="S149" s="57"/>
      <c r="T149" s="56"/>
      <c r="U149" s="56"/>
      <c r="V149" s="54"/>
    </row>
    <row r="150" spans="1:22">
      <c r="A150" s="49"/>
      <c r="B150" s="48"/>
      <c r="C150" s="50"/>
      <c r="D150" s="50"/>
      <c r="E150" s="51"/>
      <c r="F150" s="49"/>
      <c r="G150" s="50"/>
      <c r="H150" s="55"/>
      <c r="I150" s="49"/>
      <c r="J150" s="50"/>
      <c r="K150" s="58"/>
      <c r="L150" s="49"/>
      <c r="M150" s="49"/>
      <c r="N150" s="55"/>
      <c r="O150" s="57"/>
      <c r="P150" s="57"/>
      <c r="Q150" s="55"/>
      <c r="R150" s="56"/>
      <c r="S150" s="57"/>
      <c r="T150" s="56"/>
      <c r="U150" s="56"/>
      <c r="V150" s="54"/>
    </row>
    <row r="151" spans="1:22">
      <c r="A151" s="49"/>
      <c r="B151" s="48"/>
      <c r="C151" s="50"/>
      <c r="D151" s="50"/>
      <c r="E151" s="51"/>
      <c r="F151" s="51"/>
      <c r="G151" s="50"/>
      <c r="H151" s="55"/>
      <c r="I151" s="49"/>
      <c r="J151" s="50"/>
      <c r="K151" s="58"/>
      <c r="L151" s="49"/>
      <c r="M151" s="49"/>
      <c r="N151" s="55"/>
      <c r="O151" s="57"/>
      <c r="P151" s="57"/>
      <c r="Q151" s="55"/>
      <c r="R151" s="56"/>
      <c r="S151" s="57"/>
      <c r="T151" s="56"/>
      <c r="U151" s="56"/>
      <c r="V151" s="54"/>
    </row>
    <row r="152" spans="1:22">
      <c r="A152" s="49"/>
      <c r="B152" s="48"/>
      <c r="C152" s="58"/>
      <c r="D152" s="50"/>
      <c r="E152" s="51"/>
      <c r="F152" s="49"/>
      <c r="G152" s="58"/>
      <c r="H152" s="55"/>
      <c r="I152" s="49"/>
      <c r="J152" s="50"/>
      <c r="K152" s="58"/>
      <c r="L152" s="49"/>
      <c r="M152" s="49"/>
      <c r="N152" s="55"/>
      <c r="O152" s="57"/>
      <c r="P152" s="57"/>
      <c r="Q152" s="55"/>
      <c r="R152" s="56"/>
      <c r="S152" s="57"/>
      <c r="T152" s="56"/>
      <c r="U152" s="56"/>
      <c r="V152" s="54"/>
    </row>
    <row r="153" spans="1:22">
      <c r="A153" s="49"/>
      <c r="B153" s="48"/>
      <c r="C153" s="58"/>
      <c r="D153" s="50"/>
      <c r="E153" s="51"/>
      <c r="F153" s="49"/>
      <c r="G153" s="58"/>
      <c r="H153" s="55"/>
      <c r="I153" s="49"/>
      <c r="J153" s="50"/>
      <c r="K153" s="58"/>
      <c r="L153" s="49"/>
      <c r="M153" s="49"/>
      <c r="N153" s="55"/>
      <c r="O153" s="57"/>
      <c r="P153" s="57"/>
      <c r="Q153" s="55"/>
      <c r="R153" s="56"/>
      <c r="S153" s="57"/>
      <c r="T153" s="56"/>
      <c r="U153" s="56"/>
      <c r="V153" s="54"/>
    </row>
    <row r="154" spans="1:22">
      <c r="A154" s="49"/>
      <c r="B154" s="48"/>
      <c r="C154" s="58"/>
      <c r="D154" s="50"/>
      <c r="E154" s="51"/>
      <c r="F154" s="49"/>
      <c r="G154" s="58"/>
      <c r="H154" s="55"/>
      <c r="I154" s="49"/>
      <c r="J154" s="50"/>
      <c r="K154" s="58"/>
      <c r="L154" s="49"/>
      <c r="M154" s="49"/>
      <c r="N154" s="55"/>
      <c r="O154" s="57"/>
      <c r="P154" s="57"/>
      <c r="Q154" s="55"/>
      <c r="R154" s="56"/>
      <c r="S154" s="57"/>
      <c r="T154" s="56"/>
      <c r="U154" s="56"/>
      <c r="V154" s="54"/>
    </row>
    <row r="155" spans="1:22">
      <c r="A155" s="49"/>
      <c r="B155" s="48"/>
      <c r="C155" s="50"/>
      <c r="D155" s="50"/>
      <c r="E155" s="51"/>
      <c r="F155" s="49"/>
      <c r="G155" s="50"/>
      <c r="H155" s="55"/>
      <c r="I155" s="49"/>
      <c r="J155" s="50"/>
      <c r="K155" s="58"/>
      <c r="L155" s="49"/>
      <c r="M155" s="49"/>
      <c r="N155" s="55"/>
      <c r="O155" s="57"/>
      <c r="P155" s="57"/>
      <c r="Q155" s="55"/>
      <c r="R155" s="56"/>
      <c r="S155" s="57"/>
      <c r="T155" s="56"/>
      <c r="U155" s="56"/>
      <c r="V155" s="54"/>
    </row>
    <row r="156" spans="1:22">
      <c r="A156" s="49"/>
      <c r="B156" s="48"/>
      <c r="C156" s="50"/>
      <c r="D156" s="50"/>
      <c r="E156" s="51"/>
      <c r="F156" s="49"/>
      <c r="G156" s="58"/>
      <c r="H156" s="55"/>
      <c r="I156" s="49"/>
      <c r="J156" s="50"/>
      <c r="K156" s="58"/>
      <c r="L156" s="49"/>
      <c r="M156" s="49"/>
      <c r="N156" s="55"/>
      <c r="O156" s="57"/>
      <c r="P156" s="57"/>
      <c r="Q156" s="55"/>
      <c r="R156" s="56"/>
      <c r="S156" s="57"/>
      <c r="T156" s="56"/>
      <c r="U156" s="56"/>
      <c r="V156" s="54"/>
    </row>
    <row r="157" spans="1:22">
      <c r="A157" s="49"/>
      <c r="B157" s="48"/>
      <c r="C157" s="50"/>
      <c r="D157" s="50"/>
      <c r="E157" s="51"/>
      <c r="F157" s="49"/>
      <c r="G157" s="58"/>
      <c r="H157" s="55"/>
      <c r="I157" s="49"/>
      <c r="J157" s="50"/>
      <c r="K157" s="58"/>
      <c r="L157" s="49"/>
      <c r="M157" s="49"/>
      <c r="N157" s="55"/>
      <c r="O157" s="57"/>
      <c r="P157" s="57"/>
      <c r="Q157" s="55"/>
      <c r="R157" s="56"/>
      <c r="S157" s="57"/>
      <c r="T157" s="56"/>
      <c r="U157" s="56"/>
      <c r="V157" s="54"/>
    </row>
    <row r="158" spans="1:22">
      <c r="A158" s="49"/>
      <c r="B158" s="48"/>
      <c r="C158" s="50"/>
      <c r="D158" s="50"/>
      <c r="E158" s="51"/>
      <c r="F158" s="49"/>
      <c r="G158" s="58"/>
      <c r="H158" s="55"/>
      <c r="I158" s="49"/>
      <c r="J158" s="50"/>
      <c r="K158" s="58"/>
      <c r="L158" s="49"/>
      <c r="M158" s="49"/>
      <c r="N158" s="55"/>
      <c r="O158" s="57"/>
      <c r="P158" s="57"/>
      <c r="Q158" s="55"/>
      <c r="R158" s="56"/>
      <c r="S158" s="57"/>
      <c r="T158" s="56"/>
      <c r="U158" s="56"/>
      <c r="V158" s="54"/>
    </row>
    <row r="159" spans="1:22">
      <c r="A159" s="49"/>
      <c r="B159" s="48"/>
      <c r="C159" s="50"/>
      <c r="D159" s="50"/>
      <c r="E159" s="51"/>
      <c r="F159" s="49"/>
      <c r="G159" s="58"/>
      <c r="H159" s="55"/>
      <c r="I159" s="49"/>
      <c r="J159" s="50"/>
      <c r="K159" s="58"/>
      <c r="L159" s="49"/>
      <c r="M159" s="49"/>
      <c r="N159" s="55"/>
      <c r="O159" s="57"/>
      <c r="P159" s="57"/>
      <c r="Q159" s="55"/>
      <c r="R159" s="56"/>
      <c r="S159" s="57"/>
      <c r="T159" s="56"/>
      <c r="U159" s="56"/>
      <c r="V159" s="54"/>
    </row>
    <row r="160" spans="1:22">
      <c r="A160" s="49"/>
      <c r="B160" s="48"/>
      <c r="C160" s="50"/>
      <c r="D160" s="50"/>
      <c r="E160" s="51"/>
      <c r="F160" s="49"/>
      <c r="G160" s="58"/>
      <c r="H160" s="55"/>
      <c r="I160" s="49"/>
      <c r="J160" s="50"/>
      <c r="K160" s="58"/>
      <c r="L160" s="49"/>
      <c r="M160" s="49"/>
      <c r="N160" s="55"/>
      <c r="O160" s="57"/>
      <c r="P160" s="57"/>
      <c r="Q160" s="55"/>
      <c r="R160" s="56"/>
      <c r="S160" s="57"/>
      <c r="T160" s="56"/>
      <c r="U160" s="56"/>
      <c r="V160" s="54"/>
    </row>
    <row r="161" spans="1:22">
      <c r="A161" s="49"/>
      <c r="B161" s="48"/>
      <c r="C161" s="50"/>
      <c r="D161" s="50"/>
      <c r="E161" s="51"/>
      <c r="F161" s="49"/>
      <c r="G161" s="58"/>
      <c r="H161" s="55"/>
      <c r="I161" s="49"/>
      <c r="J161" s="50"/>
      <c r="K161" s="58"/>
      <c r="L161" s="49"/>
      <c r="M161" s="49"/>
      <c r="N161" s="55"/>
      <c r="O161" s="57"/>
      <c r="P161" s="57"/>
      <c r="Q161" s="55"/>
      <c r="R161" s="56"/>
      <c r="S161" s="57"/>
      <c r="T161" s="56"/>
      <c r="U161" s="56"/>
      <c r="V161" s="54"/>
    </row>
    <row r="162" spans="1:22">
      <c r="A162" s="49"/>
      <c r="B162" s="48"/>
      <c r="C162" s="50"/>
      <c r="D162" s="50"/>
      <c r="E162" s="51"/>
      <c r="F162" s="51"/>
      <c r="G162" s="50"/>
      <c r="H162" s="55"/>
      <c r="I162" s="49"/>
      <c r="J162" s="50"/>
      <c r="K162" s="58"/>
      <c r="L162" s="49"/>
      <c r="M162" s="49"/>
      <c r="N162" s="55"/>
      <c r="O162" s="57"/>
      <c r="P162" s="57"/>
      <c r="Q162" s="55"/>
      <c r="R162" s="56"/>
      <c r="S162" s="57"/>
      <c r="T162" s="56"/>
      <c r="U162" s="56"/>
      <c r="V162" s="54"/>
    </row>
    <row r="163" spans="1:22">
      <c r="A163" s="49"/>
      <c r="B163" s="48"/>
      <c r="C163" s="50"/>
      <c r="D163" s="50"/>
      <c r="E163" s="51"/>
      <c r="F163" s="51"/>
      <c r="G163" s="50"/>
      <c r="H163" s="55"/>
      <c r="I163" s="49"/>
      <c r="J163" s="50"/>
      <c r="K163" s="58"/>
      <c r="L163" s="49"/>
      <c r="M163" s="49"/>
      <c r="N163" s="55"/>
      <c r="O163" s="57"/>
      <c r="P163" s="57"/>
      <c r="Q163" s="55"/>
      <c r="R163" s="56"/>
      <c r="S163" s="57"/>
      <c r="T163" s="56"/>
      <c r="U163" s="56"/>
      <c r="V163" s="54"/>
    </row>
    <row r="164" spans="1:22">
      <c r="A164" s="49"/>
      <c r="B164" s="48"/>
      <c r="C164" s="50"/>
      <c r="D164" s="50"/>
      <c r="E164" s="51"/>
      <c r="F164" s="49"/>
      <c r="G164" s="50"/>
      <c r="H164" s="55"/>
      <c r="I164" s="49"/>
      <c r="J164" s="50"/>
      <c r="K164" s="58"/>
      <c r="L164" s="49"/>
      <c r="M164" s="49"/>
      <c r="N164" s="55"/>
      <c r="O164" s="57"/>
      <c r="P164" s="57"/>
      <c r="Q164" s="55"/>
      <c r="R164" s="56"/>
      <c r="S164" s="57"/>
      <c r="T164" s="56"/>
      <c r="U164" s="56"/>
      <c r="V164" s="54"/>
    </row>
    <row r="165" spans="1:22">
      <c r="A165" s="49"/>
      <c r="B165" s="48"/>
      <c r="C165" s="50"/>
      <c r="D165" s="50"/>
      <c r="E165" s="51"/>
      <c r="F165" s="49"/>
      <c r="G165" s="50"/>
      <c r="H165" s="55"/>
      <c r="I165" s="49"/>
      <c r="J165" s="50"/>
      <c r="K165" s="58"/>
      <c r="L165" s="49"/>
      <c r="M165" s="49"/>
      <c r="N165" s="55"/>
      <c r="O165" s="57"/>
      <c r="P165" s="57"/>
      <c r="Q165" s="55"/>
      <c r="R165" s="56"/>
      <c r="S165" s="57"/>
      <c r="T165" s="56"/>
      <c r="U165" s="56"/>
      <c r="V165" s="54"/>
    </row>
    <row r="166" spans="1:22">
      <c r="A166" s="49"/>
      <c r="B166" s="48"/>
      <c r="C166" s="50"/>
      <c r="D166" s="50"/>
      <c r="E166" s="51"/>
      <c r="F166" s="49"/>
      <c r="G166" s="50"/>
      <c r="H166" s="55"/>
      <c r="I166" s="49"/>
      <c r="J166" s="50"/>
      <c r="K166" s="58"/>
      <c r="L166" s="49"/>
      <c r="M166" s="49"/>
      <c r="N166" s="55"/>
      <c r="O166" s="57"/>
      <c r="P166" s="57"/>
      <c r="Q166" s="55"/>
      <c r="R166" s="56"/>
      <c r="S166" s="57"/>
      <c r="T166" s="56"/>
      <c r="U166" s="56"/>
      <c r="V166" s="54"/>
    </row>
    <row r="167" spans="1:22">
      <c r="A167" s="49"/>
      <c r="B167" s="48"/>
      <c r="C167" s="50"/>
      <c r="D167" s="50"/>
      <c r="E167" s="51"/>
      <c r="F167" s="49"/>
      <c r="G167" s="50"/>
      <c r="H167" s="55"/>
      <c r="I167" s="49"/>
      <c r="J167" s="50"/>
      <c r="K167" s="58"/>
      <c r="L167" s="49"/>
      <c r="M167" s="49"/>
      <c r="N167" s="55"/>
      <c r="O167" s="57"/>
      <c r="P167" s="57"/>
      <c r="Q167" s="55"/>
      <c r="R167" s="56"/>
      <c r="S167" s="57"/>
      <c r="T167" s="56"/>
      <c r="U167" s="56"/>
      <c r="V167" s="54"/>
    </row>
    <row r="168" spans="1:22">
      <c r="A168" s="49"/>
      <c r="B168" s="48"/>
      <c r="C168" s="50"/>
      <c r="D168" s="50"/>
      <c r="E168" s="51"/>
      <c r="F168" s="49"/>
      <c r="G168" s="50"/>
      <c r="H168" s="55"/>
      <c r="I168" s="49"/>
      <c r="J168" s="50"/>
      <c r="K168" s="58"/>
      <c r="L168" s="49"/>
      <c r="M168" s="49"/>
      <c r="N168" s="55"/>
      <c r="O168" s="57"/>
      <c r="P168" s="57"/>
      <c r="Q168" s="55"/>
      <c r="R168" s="56"/>
      <c r="S168" s="57"/>
      <c r="T168" s="56"/>
      <c r="U168" s="56"/>
      <c r="V168" s="54"/>
    </row>
    <row r="169" spans="1:22">
      <c r="A169" s="49"/>
      <c r="B169" s="48"/>
      <c r="C169" s="50"/>
      <c r="D169" s="50"/>
      <c r="E169" s="51"/>
      <c r="F169" s="49"/>
      <c r="G169" s="50"/>
      <c r="H169" s="55"/>
      <c r="I169" s="49"/>
      <c r="J169" s="50"/>
      <c r="K169" s="58"/>
      <c r="L169" s="49"/>
      <c r="M169" s="49"/>
      <c r="N169" s="55"/>
      <c r="O169" s="57"/>
      <c r="P169" s="57"/>
      <c r="Q169" s="55"/>
      <c r="R169" s="56"/>
      <c r="S169" s="57"/>
      <c r="T169" s="56"/>
      <c r="U169" s="56"/>
      <c r="V169" s="54"/>
    </row>
    <row r="170" spans="1:22">
      <c r="A170" s="49"/>
      <c r="B170" s="48"/>
      <c r="C170" s="50"/>
      <c r="D170" s="50"/>
      <c r="E170" s="51"/>
      <c r="F170" s="49"/>
      <c r="G170" s="50"/>
      <c r="H170" s="55"/>
      <c r="I170" s="49"/>
      <c r="J170" s="50"/>
      <c r="K170" s="58"/>
      <c r="L170" s="49"/>
      <c r="M170" s="49"/>
      <c r="N170" s="55"/>
      <c r="O170" s="57"/>
      <c r="P170" s="57"/>
      <c r="Q170" s="55"/>
      <c r="R170" s="56"/>
      <c r="S170" s="57"/>
      <c r="T170" s="56"/>
      <c r="U170" s="56"/>
      <c r="V170" s="54"/>
    </row>
    <row r="171" spans="1:22">
      <c r="A171" s="49"/>
      <c r="B171" s="48"/>
      <c r="C171" s="50"/>
      <c r="D171" s="50"/>
      <c r="E171" s="51"/>
      <c r="F171" s="49"/>
      <c r="G171" s="50"/>
      <c r="H171" s="55"/>
      <c r="I171" s="49"/>
      <c r="J171" s="50"/>
      <c r="K171" s="58"/>
      <c r="L171" s="49"/>
      <c r="M171" s="49"/>
      <c r="N171" s="55"/>
      <c r="O171" s="57"/>
      <c r="P171" s="57"/>
      <c r="Q171" s="55"/>
      <c r="R171" s="56"/>
      <c r="S171" s="57"/>
      <c r="T171" s="56"/>
      <c r="U171" s="56"/>
      <c r="V171" s="54"/>
    </row>
    <row r="172" spans="1:22">
      <c r="A172" s="49"/>
      <c r="B172" s="48"/>
      <c r="C172" s="50"/>
      <c r="D172" s="50"/>
      <c r="E172" s="51"/>
      <c r="F172" s="49"/>
      <c r="G172" s="50"/>
      <c r="H172" s="55"/>
      <c r="I172" s="49"/>
      <c r="J172" s="50"/>
      <c r="K172" s="58"/>
      <c r="L172" s="49"/>
      <c r="M172" s="49"/>
      <c r="N172" s="55"/>
      <c r="O172" s="57"/>
      <c r="P172" s="57"/>
      <c r="Q172" s="55"/>
      <c r="R172" s="56"/>
      <c r="S172" s="57"/>
      <c r="T172" s="56"/>
      <c r="U172" s="56"/>
      <c r="V172" s="54"/>
    </row>
    <row r="173" spans="1:22">
      <c r="A173" s="49"/>
      <c r="B173" s="48"/>
      <c r="C173" s="50"/>
      <c r="D173" s="50"/>
      <c r="E173" s="51"/>
      <c r="F173" s="49"/>
      <c r="G173" s="50"/>
      <c r="H173" s="55"/>
      <c r="I173" s="49"/>
      <c r="J173" s="50"/>
      <c r="K173" s="58"/>
      <c r="L173" s="49"/>
      <c r="M173" s="49"/>
      <c r="N173" s="55"/>
      <c r="O173" s="57"/>
      <c r="P173" s="57"/>
      <c r="Q173" s="55"/>
      <c r="R173" s="56"/>
      <c r="S173" s="57"/>
      <c r="T173" s="56"/>
      <c r="U173" s="56"/>
      <c r="V173" s="54"/>
    </row>
    <row r="174" spans="1:22">
      <c r="A174" s="49"/>
      <c r="B174" s="48"/>
      <c r="C174" s="50"/>
      <c r="D174" s="50"/>
      <c r="E174" s="51"/>
      <c r="F174" s="49"/>
      <c r="G174" s="50"/>
      <c r="H174" s="55"/>
      <c r="I174" s="49"/>
      <c r="J174" s="50"/>
      <c r="K174" s="58"/>
      <c r="L174" s="49"/>
      <c r="M174" s="49"/>
      <c r="N174" s="55"/>
      <c r="O174" s="57"/>
      <c r="P174" s="57"/>
      <c r="Q174" s="55"/>
      <c r="R174" s="56"/>
      <c r="S174" s="57"/>
      <c r="T174" s="56"/>
      <c r="U174" s="56"/>
      <c r="V174" s="54"/>
    </row>
    <row r="175" spans="1:22">
      <c r="A175" s="49"/>
      <c r="B175" s="48"/>
      <c r="C175" s="50"/>
      <c r="D175" s="50"/>
      <c r="E175" s="51"/>
      <c r="F175" s="49"/>
      <c r="G175" s="50"/>
      <c r="H175" s="55"/>
      <c r="I175" s="49"/>
      <c r="J175" s="50"/>
      <c r="K175" s="58"/>
      <c r="L175" s="49"/>
      <c r="M175" s="49"/>
      <c r="N175" s="55"/>
      <c r="O175" s="57"/>
      <c r="P175" s="57"/>
      <c r="Q175" s="55"/>
      <c r="R175" s="56"/>
      <c r="S175" s="57"/>
      <c r="T175" s="56"/>
      <c r="U175" s="56"/>
      <c r="V175" s="54"/>
    </row>
    <row r="176" spans="1:22">
      <c r="A176" s="49"/>
      <c r="B176" s="48"/>
      <c r="C176" s="50"/>
      <c r="D176" s="50"/>
      <c r="E176" s="51"/>
      <c r="F176" s="49"/>
      <c r="G176" s="50"/>
      <c r="H176" s="55"/>
      <c r="I176" s="49"/>
      <c r="J176" s="50"/>
      <c r="K176" s="58"/>
      <c r="L176" s="49"/>
      <c r="M176" s="49"/>
      <c r="N176" s="55"/>
      <c r="O176" s="57"/>
      <c r="P176" s="57"/>
      <c r="Q176" s="55"/>
      <c r="R176" s="56"/>
      <c r="S176" s="57"/>
      <c r="T176" s="56"/>
      <c r="U176" s="56"/>
      <c r="V176" s="54"/>
    </row>
    <row r="177" spans="1:22">
      <c r="A177" s="49"/>
      <c r="B177" s="48"/>
      <c r="C177" s="50"/>
      <c r="D177" s="50"/>
      <c r="E177" s="51"/>
      <c r="F177" s="49"/>
      <c r="G177" s="50"/>
      <c r="H177" s="55"/>
      <c r="I177" s="49"/>
      <c r="J177" s="50"/>
      <c r="K177" s="58"/>
      <c r="L177" s="49"/>
      <c r="M177" s="49"/>
      <c r="N177" s="55"/>
      <c r="O177" s="57"/>
      <c r="P177" s="57"/>
      <c r="Q177" s="55"/>
      <c r="R177" s="56"/>
      <c r="S177" s="57"/>
      <c r="T177" s="56"/>
      <c r="U177" s="56"/>
      <c r="V177" s="54"/>
    </row>
    <row r="178" spans="1:22">
      <c r="A178" s="49"/>
      <c r="B178" s="48"/>
      <c r="C178" s="50"/>
      <c r="D178" s="50"/>
      <c r="E178" s="51"/>
      <c r="F178" s="49"/>
      <c r="G178" s="50"/>
      <c r="H178" s="55"/>
      <c r="I178" s="49"/>
      <c r="J178" s="50"/>
      <c r="K178" s="58"/>
      <c r="L178" s="49"/>
      <c r="M178" s="49"/>
      <c r="N178" s="55"/>
      <c r="O178" s="57"/>
      <c r="P178" s="57"/>
      <c r="Q178" s="55"/>
      <c r="R178" s="56"/>
      <c r="S178" s="57"/>
      <c r="T178" s="56"/>
      <c r="U178" s="56"/>
      <c r="V178" s="54"/>
    </row>
    <row r="179" spans="1:22">
      <c r="A179" s="49"/>
      <c r="B179" s="48"/>
      <c r="C179" s="50"/>
      <c r="D179" s="50"/>
      <c r="E179" s="51"/>
      <c r="F179" s="49"/>
      <c r="G179" s="50"/>
      <c r="H179" s="55"/>
      <c r="I179" s="49"/>
      <c r="J179" s="50"/>
      <c r="K179" s="58"/>
      <c r="L179" s="49"/>
      <c r="M179" s="49"/>
      <c r="N179" s="55"/>
      <c r="O179" s="57"/>
      <c r="P179" s="57"/>
      <c r="Q179" s="55"/>
      <c r="R179" s="56"/>
      <c r="S179" s="57"/>
      <c r="T179" s="56"/>
      <c r="U179" s="56"/>
      <c r="V179" s="54"/>
    </row>
    <row r="180" spans="1:22">
      <c r="A180" s="49"/>
      <c r="B180" s="48"/>
      <c r="C180" s="50"/>
      <c r="D180" s="50"/>
      <c r="E180" s="51"/>
      <c r="F180" s="49"/>
      <c r="G180" s="50"/>
      <c r="H180" s="55"/>
      <c r="I180" s="49"/>
      <c r="J180" s="50"/>
      <c r="K180" s="58"/>
      <c r="L180" s="49"/>
      <c r="M180" s="49"/>
      <c r="N180" s="55"/>
      <c r="O180" s="57"/>
      <c r="P180" s="57"/>
      <c r="Q180" s="55"/>
      <c r="R180" s="56"/>
      <c r="S180" s="57"/>
      <c r="T180" s="56"/>
      <c r="U180" s="56"/>
      <c r="V180" s="54"/>
    </row>
    <row r="181" spans="1:22">
      <c r="A181" s="49"/>
      <c r="B181" s="48"/>
      <c r="C181" s="50"/>
      <c r="D181" s="50"/>
      <c r="E181" s="51"/>
      <c r="F181" s="49"/>
      <c r="G181" s="50"/>
      <c r="H181" s="55"/>
      <c r="I181" s="49"/>
      <c r="J181" s="50"/>
      <c r="K181" s="58"/>
      <c r="L181" s="49"/>
      <c r="M181" s="49"/>
      <c r="N181" s="55"/>
      <c r="O181" s="57"/>
      <c r="P181" s="57"/>
      <c r="Q181" s="55"/>
      <c r="R181" s="56"/>
      <c r="S181" s="57"/>
      <c r="T181" s="56"/>
      <c r="U181" s="56"/>
      <c r="V181" s="54"/>
    </row>
    <row r="182" spans="1:22">
      <c r="A182" s="49"/>
      <c r="B182" s="48"/>
      <c r="C182" s="50"/>
      <c r="D182" s="50"/>
      <c r="E182" s="51"/>
      <c r="F182" s="49"/>
      <c r="G182" s="49"/>
      <c r="H182" s="55"/>
      <c r="I182" s="49"/>
      <c r="J182" s="50"/>
      <c r="K182" s="58"/>
      <c r="L182" s="49"/>
      <c r="M182" s="49"/>
      <c r="N182" s="55"/>
      <c r="O182" s="57"/>
      <c r="P182" s="57"/>
      <c r="Q182" s="55"/>
      <c r="R182" s="56"/>
      <c r="S182" s="57"/>
      <c r="T182" s="56"/>
      <c r="U182" s="56"/>
      <c r="V182" s="54"/>
    </row>
    <row r="183" spans="1:22">
      <c r="A183" s="49"/>
      <c r="B183" s="48"/>
      <c r="C183" s="50"/>
      <c r="D183" s="50"/>
      <c r="E183" s="51"/>
      <c r="F183" s="49"/>
      <c r="G183" s="49"/>
      <c r="H183" s="55"/>
      <c r="I183" s="49"/>
      <c r="J183" s="50"/>
      <c r="K183" s="58"/>
      <c r="L183" s="49"/>
      <c r="M183" s="49"/>
      <c r="N183" s="55"/>
      <c r="O183" s="57"/>
      <c r="P183" s="57"/>
      <c r="Q183" s="55"/>
      <c r="R183" s="56"/>
      <c r="S183" s="57"/>
      <c r="T183" s="56"/>
      <c r="U183" s="56"/>
      <c r="V183" s="54"/>
    </row>
    <row r="184" spans="1:22">
      <c r="A184" s="49"/>
      <c r="B184" s="48"/>
      <c r="C184" s="50"/>
      <c r="D184" s="50"/>
      <c r="E184" s="51"/>
      <c r="F184" s="49"/>
      <c r="G184" s="49"/>
      <c r="H184" s="55"/>
      <c r="I184" s="49"/>
      <c r="J184" s="50"/>
      <c r="K184" s="58"/>
      <c r="L184" s="49"/>
      <c r="M184" s="49"/>
      <c r="N184" s="55"/>
      <c r="O184" s="57"/>
      <c r="P184" s="57"/>
      <c r="Q184" s="55"/>
      <c r="R184" s="56"/>
      <c r="S184" s="57"/>
      <c r="T184" s="56"/>
      <c r="U184" s="56"/>
      <c r="V184" s="54"/>
    </row>
    <row r="185" spans="1:22">
      <c r="A185" s="49"/>
      <c r="B185" s="48"/>
      <c r="C185" s="50"/>
      <c r="D185" s="50"/>
      <c r="E185" s="51"/>
      <c r="F185" s="49"/>
      <c r="G185" s="49"/>
      <c r="H185" s="55"/>
      <c r="I185" s="49"/>
      <c r="J185" s="50"/>
      <c r="K185" s="58"/>
      <c r="L185" s="49"/>
      <c r="M185" s="49"/>
      <c r="N185" s="55"/>
      <c r="O185" s="57"/>
      <c r="P185" s="57"/>
      <c r="Q185" s="55"/>
      <c r="R185" s="56"/>
      <c r="S185" s="57"/>
      <c r="T185" s="56"/>
      <c r="U185" s="56"/>
      <c r="V185" s="54"/>
    </row>
    <row r="186" spans="1:22">
      <c r="A186" s="49"/>
      <c r="B186" s="48"/>
      <c r="C186" s="49"/>
      <c r="D186" s="50"/>
      <c r="E186" s="51"/>
      <c r="F186" s="49"/>
      <c r="G186" s="49"/>
      <c r="H186" s="55"/>
      <c r="I186" s="49"/>
      <c r="J186" s="50"/>
      <c r="K186" s="58"/>
      <c r="L186" s="49"/>
      <c r="M186" s="49"/>
      <c r="N186" s="55"/>
      <c r="O186" s="57"/>
      <c r="P186" s="57"/>
      <c r="Q186" s="55"/>
      <c r="R186" s="56"/>
      <c r="S186" s="57"/>
      <c r="T186" s="56"/>
      <c r="U186" s="56"/>
      <c r="V186" s="54"/>
    </row>
    <row r="187" spans="1:22">
      <c r="A187" s="49"/>
      <c r="B187" s="48"/>
      <c r="C187" s="49"/>
      <c r="D187" s="50"/>
      <c r="E187" s="51"/>
      <c r="F187" s="49"/>
      <c r="G187" s="49"/>
      <c r="H187" s="49"/>
      <c r="I187" s="49"/>
      <c r="J187" s="49"/>
      <c r="K187" s="59"/>
      <c r="L187" s="49"/>
      <c r="M187" s="49"/>
      <c r="N187" s="49"/>
      <c r="O187" s="49"/>
      <c r="P187" s="49"/>
      <c r="Q187" s="49"/>
      <c r="R187" s="49"/>
      <c r="S187" s="51"/>
      <c r="T187" s="51"/>
      <c r="U187" s="49"/>
      <c r="V187" s="54"/>
    </row>
    <row r="188" spans="1:22">
      <c r="A188" s="49"/>
      <c r="B188" s="48"/>
      <c r="C188" s="50"/>
      <c r="D188" s="50"/>
      <c r="E188" s="51"/>
      <c r="F188" s="49"/>
      <c r="G188" s="50"/>
      <c r="H188" s="49"/>
      <c r="I188" s="49"/>
      <c r="J188" s="49"/>
      <c r="K188" s="59"/>
      <c r="L188" s="49"/>
      <c r="M188" s="49"/>
      <c r="N188" s="49"/>
      <c r="O188" s="49"/>
      <c r="P188" s="49"/>
      <c r="Q188" s="49"/>
      <c r="R188" s="49"/>
      <c r="S188" s="51"/>
      <c r="T188" s="51"/>
      <c r="U188" s="49"/>
      <c r="V188" s="54"/>
    </row>
    <row r="189" spans="1:22">
      <c r="A189" s="49"/>
      <c r="B189" s="48"/>
      <c r="C189" s="50"/>
      <c r="D189" s="50"/>
      <c r="E189" s="51"/>
      <c r="F189" s="49"/>
      <c r="G189" s="50"/>
      <c r="H189" s="55"/>
      <c r="I189" s="49"/>
      <c r="J189" s="50"/>
      <c r="K189" s="58"/>
      <c r="L189" s="49"/>
      <c r="M189" s="49"/>
      <c r="N189" s="55"/>
      <c r="O189" s="57"/>
      <c r="P189" s="57"/>
      <c r="Q189" s="55"/>
      <c r="R189" s="56"/>
      <c r="S189" s="57"/>
      <c r="T189" s="56"/>
      <c r="U189" s="56"/>
      <c r="V189" s="54"/>
    </row>
    <row r="190" spans="1:22">
      <c r="A190" s="49"/>
      <c r="B190" s="48"/>
      <c r="C190" s="50"/>
      <c r="D190" s="50"/>
      <c r="E190" s="51"/>
      <c r="F190" s="49"/>
      <c r="G190" s="50"/>
      <c r="H190" s="55"/>
      <c r="I190" s="49"/>
      <c r="J190" s="50"/>
      <c r="K190" s="58"/>
      <c r="L190" s="49"/>
      <c r="M190" s="49"/>
      <c r="N190" s="55"/>
      <c r="O190" s="57"/>
      <c r="P190" s="57"/>
      <c r="Q190" s="55"/>
      <c r="R190" s="56"/>
      <c r="S190" s="57"/>
      <c r="T190" s="56"/>
      <c r="U190" s="56"/>
      <c r="V190" s="54"/>
    </row>
    <row r="191" spans="1:22">
      <c r="A191" s="49"/>
      <c r="B191" s="48"/>
      <c r="C191" s="50"/>
      <c r="D191" s="50"/>
      <c r="E191" s="51"/>
      <c r="F191" s="49"/>
      <c r="G191" s="50"/>
      <c r="H191" s="55"/>
      <c r="I191" s="49"/>
      <c r="J191" s="50"/>
      <c r="K191" s="58"/>
      <c r="L191" s="49"/>
      <c r="M191" s="49"/>
      <c r="N191" s="55"/>
      <c r="O191" s="57"/>
      <c r="P191" s="57"/>
      <c r="Q191" s="55"/>
      <c r="R191" s="56"/>
      <c r="S191" s="57"/>
      <c r="T191" s="56"/>
      <c r="U191" s="56"/>
      <c r="V191" s="54"/>
    </row>
    <row r="192" spans="1:22">
      <c r="A192" s="49"/>
      <c r="B192" s="48"/>
      <c r="C192" s="50"/>
      <c r="D192" s="50"/>
      <c r="E192" s="51"/>
      <c r="F192" s="49"/>
      <c r="G192" s="50"/>
      <c r="H192" s="55"/>
      <c r="I192" s="49"/>
      <c r="J192" s="50"/>
      <c r="K192" s="58"/>
      <c r="L192" s="49"/>
      <c r="M192" s="49"/>
      <c r="N192" s="55"/>
      <c r="O192" s="57"/>
      <c r="P192" s="57"/>
      <c r="Q192" s="55"/>
      <c r="R192" s="56"/>
      <c r="S192" s="57"/>
      <c r="T192" s="56"/>
      <c r="U192" s="56"/>
      <c r="V192" s="54"/>
    </row>
    <row r="193" spans="1:22">
      <c r="A193" s="49"/>
      <c r="B193" s="48"/>
      <c r="C193" s="50"/>
      <c r="D193" s="50"/>
      <c r="E193" s="51"/>
      <c r="F193" s="49"/>
      <c r="G193" s="50"/>
      <c r="H193" s="55"/>
      <c r="I193" s="49"/>
      <c r="J193" s="50"/>
      <c r="K193" s="58"/>
      <c r="L193" s="49"/>
      <c r="M193" s="49"/>
      <c r="N193" s="55"/>
      <c r="O193" s="57"/>
      <c r="P193" s="57"/>
      <c r="Q193" s="55"/>
      <c r="R193" s="56"/>
      <c r="S193" s="57"/>
      <c r="T193" s="56"/>
      <c r="U193" s="56"/>
      <c r="V193" s="54"/>
    </row>
    <row r="194" spans="1:22">
      <c r="A194" s="49"/>
      <c r="B194" s="48"/>
      <c r="C194" s="50"/>
      <c r="D194" s="50"/>
      <c r="E194" s="51"/>
      <c r="F194" s="49"/>
      <c r="G194" s="50"/>
      <c r="H194" s="55"/>
      <c r="I194" s="49"/>
      <c r="J194" s="50"/>
      <c r="K194" s="58"/>
      <c r="L194" s="49"/>
      <c r="M194" s="49"/>
      <c r="N194" s="55"/>
      <c r="O194" s="57"/>
      <c r="P194" s="57"/>
      <c r="Q194" s="55"/>
      <c r="R194" s="56"/>
      <c r="S194" s="57"/>
      <c r="T194" s="56"/>
      <c r="U194" s="56"/>
      <c r="V194" s="54"/>
    </row>
    <row r="195" spans="1:22">
      <c r="A195" s="49"/>
      <c r="B195" s="48"/>
      <c r="C195" s="50"/>
      <c r="D195" s="50"/>
      <c r="E195" s="51"/>
      <c r="F195" s="49"/>
      <c r="G195" s="50"/>
      <c r="H195" s="55"/>
      <c r="I195" s="49"/>
      <c r="J195" s="50"/>
      <c r="K195" s="58"/>
      <c r="L195" s="49"/>
      <c r="M195" s="49"/>
      <c r="N195" s="55"/>
      <c r="O195" s="57"/>
      <c r="P195" s="57"/>
      <c r="Q195" s="55"/>
      <c r="R195" s="56"/>
      <c r="S195" s="57"/>
      <c r="T195" s="56"/>
      <c r="U195" s="56"/>
      <c r="V195" s="54"/>
    </row>
    <row r="196" spans="1:22">
      <c r="A196" s="49"/>
      <c r="B196" s="48"/>
      <c r="C196" s="50"/>
      <c r="D196" s="50"/>
      <c r="E196" s="51"/>
      <c r="F196" s="49"/>
      <c r="G196" s="50"/>
      <c r="H196" s="55"/>
      <c r="I196" s="49"/>
      <c r="J196" s="50"/>
      <c r="K196" s="58"/>
      <c r="L196" s="49"/>
      <c r="M196" s="49"/>
      <c r="N196" s="55"/>
      <c r="O196" s="57"/>
      <c r="P196" s="57"/>
      <c r="Q196" s="55"/>
      <c r="R196" s="56"/>
      <c r="S196" s="57"/>
      <c r="T196" s="56"/>
      <c r="U196" s="56"/>
      <c r="V196" s="54"/>
    </row>
    <row r="197" spans="1:22">
      <c r="A197" s="49"/>
      <c r="B197" s="48"/>
      <c r="C197" s="50"/>
      <c r="D197" s="50"/>
      <c r="E197" s="51"/>
      <c r="F197" s="49"/>
      <c r="G197" s="50"/>
      <c r="H197" s="55"/>
      <c r="I197" s="49"/>
      <c r="J197" s="50"/>
      <c r="K197" s="58"/>
      <c r="L197" s="49"/>
      <c r="M197" s="49"/>
      <c r="N197" s="55"/>
      <c r="O197" s="57"/>
      <c r="P197" s="57"/>
      <c r="Q197" s="55"/>
      <c r="R197" s="56"/>
      <c r="S197" s="57"/>
      <c r="T197" s="56"/>
      <c r="U197" s="56"/>
      <c r="V197" s="54"/>
    </row>
    <row r="198" spans="1:22">
      <c r="A198" s="49"/>
      <c r="B198" s="48"/>
      <c r="C198" s="50"/>
      <c r="D198" s="50"/>
      <c r="E198" s="51"/>
      <c r="F198" s="49"/>
      <c r="G198" s="50"/>
      <c r="H198" s="55"/>
      <c r="I198" s="49"/>
      <c r="J198" s="50"/>
      <c r="K198" s="58"/>
      <c r="L198" s="49"/>
      <c r="M198" s="49"/>
      <c r="N198" s="55"/>
      <c r="O198" s="57"/>
      <c r="P198" s="57"/>
      <c r="Q198" s="55"/>
      <c r="R198" s="56"/>
      <c r="S198" s="57"/>
      <c r="T198" s="56"/>
      <c r="U198" s="56"/>
      <c r="V198" s="54"/>
    </row>
    <row r="199" spans="1:22">
      <c r="A199" s="49"/>
      <c r="B199" s="48"/>
      <c r="C199" s="50"/>
      <c r="D199" s="50"/>
      <c r="E199" s="51"/>
      <c r="F199" s="49"/>
      <c r="G199" s="50"/>
      <c r="H199" s="55"/>
      <c r="I199" s="49"/>
      <c r="J199" s="50"/>
      <c r="K199" s="58"/>
      <c r="L199" s="49"/>
      <c r="M199" s="49"/>
      <c r="N199" s="55"/>
      <c r="O199" s="57"/>
      <c r="P199" s="57"/>
      <c r="Q199" s="55"/>
      <c r="R199" s="56"/>
      <c r="S199" s="57"/>
      <c r="T199" s="56"/>
      <c r="U199" s="56"/>
      <c r="V199" s="54"/>
    </row>
    <row r="200" spans="1:22">
      <c r="A200" s="49"/>
      <c r="B200" s="48"/>
      <c r="C200" s="50"/>
      <c r="D200" s="50"/>
      <c r="E200" s="51"/>
      <c r="F200" s="49"/>
      <c r="G200" s="50"/>
      <c r="H200" s="55"/>
      <c r="I200" s="49"/>
      <c r="J200" s="50"/>
      <c r="K200" s="58"/>
      <c r="L200" s="49"/>
      <c r="M200" s="49"/>
      <c r="N200" s="55"/>
      <c r="O200" s="57"/>
      <c r="P200" s="57"/>
      <c r="Q200" s="55"/>
      <c r="R200" s="56"/>
      <c r="S200" s="57"/>
      <c r="T200" s="56"/>
      <c r="U200" s="56"/>
      <c r="V200" s="54"/>
    </row>
    <row r="201" spans="1:22">
      <c r="A201" s="49"/>
      <c r="B201" s="48"/>
      <c r="C201" s="50"/>
      <c r="D201" s="50"/>
      <c r="E201" s="51"/>
      <c r="F201" s="49"/>
      <c r="G201" s="50"/>
      <c r="H201" s="55"/>
      <c r="I201" s="49"/>
      <c r="J201" s="50"/>
      <c r="K201" s="58"/>
      <c r="L201" s="49"/>
      <c r="M201" s="49"/>
      <c r="N201" s="55"/>
      <c r="O201" s="57"/>
      <c r="P201" s="57"/>
      <c r="Q201" s="55"/>
      <c r="R201" s="56"/>
      <c r="S201" s="57"/>
      <c r="T201" s="56"/>
      <c r="U201" s="56"/>
      <c r="V201" s="54"/>
    </row>
    <row r="202" spans="1:22">
      <c r="A202" s="49"/>
      <c r="B202" s="48"/>
      <c r="C202" s="50"/>
      <c r="D202" s="50"/>
      <c r="E202" s="51"/>
      <c r="F202" s="49"/>
      <c r="G202" s="50"/>
      <c r="H202" s="55"/>
      <c r="I202" s="49"/>
      <c r="J202" s="50"/>
      <c r="K202" s="58"/>
      <c r="L202" s="49"/>
      <c r="M202" s="49"/>
      <c r="N202" s="55"/>
      <c r="O202" s="57"/>
      <c r="P202" s="57"/>
      <c r="Q202" s="55"/>
      <c r="R202" s="56"/>
      <c r="S202" s="57"/>
      <c r="T202" s="56"/>
      <c r="U202" s="56"/>
      <c r="V202" s="54"/>
    </row>
    <row r="203" spans="1:22">
      <c r="A203" s="49"/>
      <c r="B203" s="48"/>
      <c r="C203" s="50"/>
      <c r="D203" s="50"/>
      <c r="E203" s="51"/>
      <c r="F203" s="49"/>
      <c r="G203" s="50"/>
      <c r="H203" s="55"/>
      <c r="I203" s="49"/>
      <c r="J203" s="50"/>
      <c r="K203" s="58"/>
      <c r="L203" s="49"/>
      <c r="M203" s="49"/>
      <c r="N203" s="55"/>
      <c r="O203" s="57"/>
      <c r="P203" s="57"/>
      <c r="Q203" s="55"/>
      <c r="R203" s="56"/>
      <c r="S203" s="57"/>
      <c r="T203" s="56"/>
      <c r="U203" s="56"/>
      <c r="V203" s="54"/>
    </row>
    <row r="204" spans="1:22">
      <c r="A204" s="49"/>
      <c r="B204" s="48"/>
      <c r="C204" s="50"/>
      <c r="D204" s="50"/>
      <c r="E204" s="51"/>
      <c r="F204" s="49"/>
      <c r="G204" s="50"/>
      <c r="H204" s="55"/>
      <c r="I204" s="49"/>
      <c r="J204" s="50"/>
      <c r="K204" s="58"/>
      <c r="L204" s="49"/>
      <c r="M204" s="49"/>
      <c r="N204" s="55"/>
      <c r="O204" s="57"/>
      <c r="P204" s="57"/>
      <c r="Q204" s="55"/>
      <c r="R204" s="56"/>
      <c r="S204" s="57"/>
      <c r="T204" s="56"/>
      <c r="U204" s="56"/>
      <c r="V204" s="54"/>
    </row>
    <row r="205" spans="1:22">
      <c r="A205" s="49"/>
      <c r="B205" s="48"/>
      <c r="C205" s="50"/>
      <c r="D205" s="50"/>
      <c r="E205" s="51"/>
      <c r="F205" s="49"/>
      <c r="G205" s="50"/>
      <c r="H205" s="55"/>
      <c r="I205" s="49"/>
      <c r="J205" s="50"/>
      <c r="K205" s="58"/>
      <c r="L205" s="49"/>
      <c r="M205" s="49"/>
      <c r="N205" s="55"/>
      <c r="O205" s="57"/>
      <c r="P205" s="57"/>
      <c r="Q205" s="55"/>
      <c r="R205" s="56"/>
      <c r="S205" s="57"/>
      <c r="T205" s="56"/>
      <c r="U205" s="56"/>
      <c r="V205" s="54"/>
    </row>
    <row r="206" spans="1:22">
      <c r="A206" s="49"/>
      <c r="B206" s="48"/>
      <c r="C206" s="50"/>
      <c r="D206" s="50"/>
      <c r="E206" s="51"/>
      <c r="F206" s="49"/>
      <c r="G206" s="50"/>
      <c r="H206" s="55"/>
      <c r="I206" s="49"/>
      <c r="J206" s="50"/>
      <c r="K206" s="58"/>
      <c r="L206" s="49"/>
      <c r="M206" s="49"/>
      <c r="N206" s="55"/>
      <c r="O206" s="57"/>
      <c r="P206" s="57"/>
      <c r="Q206" s="55"/>
      <c r="R206" s="56"/>
      <c r="S206" s="57"/>
      <c r="T206" s="56"/>
      <c r="U206" s="56"/>
      <c r="V206" s="54"/>
    </row>
    <row r="207" spans="1:22">
      <c r="A207" s="49"/>
      <c r="B207" s="48"/>
      <c r="C207" s="50"/>
      <c r="D207" s="50"/>
      <c r="E207" s="51"/>
      <c r="F207" s="49"/>
      <c r="G207" s="50"/>
      <c r="H207" s="55"/>
      <c r="I207" s="49"/>
      <c r="J207" s="50"/>
      <c r="K207" s="58"/>
      <c r="L207" s="49"/>
      <c r="M207" s="49"/>
      <c r="N207" s="55"/>
      <c r="O207" s="57"/>
      <c r="P207" s="57"/>
      <c r="Q207" s="55"/>
      <c r="R207" s="56"/>
      <c r="S207" s="57"/>
      <c r="T207" s="56"/>
      <c r="U207" s="56"/>
      <c r="V207" s="54"/>
    </row>
    <row r="208" spans="1:22">
      <c r="A208" s="49"/>
      <c r="B208" s="48"/>
      <c r="C208" s="50"/>
      <c r="D208" s="50"/>
      <c r="E208" s="51"/>
      <c r="F208" s="49"/>
      <c r="G208" s="50"/>
      <c r="H208" s="55"/>
      <c r="I208" s="49"/>
      <c r="J208" s="50"/>
      <c r="K208" s="58"/>
      <c r="L208" s="49"/>
      <c r="M208" s="49"/>
      <c r="N208" s="55"/>
      <c r="O208" s="57"/>
      <c r="P208" s="57"/>
      <c r="Q208" s="55"/>
      <c r="R208" s="56"/>
      <c r="S208" s="57"/>
      <c r="T208" s="56"/>
      <c r="U208" s="56"/>
      <c r="V208" s="54"/>
    </row>
    <row r="209" spans="1:22">
      <c r="A209" s="49"/>
      <c r="B209" s="48"/>
      <c r="C209" s="50"/>
      <c r="D209" s="50"/>
      <c r="E209" s="51"/>
      <c r="F209" s="49"/>
      <c r="G209" s="50"/>
      <c r="H209" s="55"/>
      <c r="I209" s="49"/>
      <c r="J209" s="50"/>
      <c r="K209" s="58"/>
      <c r="L209" s="49"/>
      <c r="M209" s="49"/>
      <c r="N209" s="55"/>
      <c r="O209" s="57"/>
      <c r="P209" s="57"/>
      <c r="Q209" s="55"/>
      <c r="R209" s="56"/>
      <c r="S209" s="57"/>
      <c r="T209" s="56"/>
      <c r="U209" s="56"/>
      <c r="V209" s="54"/>
    </row>
    <row r="210" spans="1:22">
      <c r="A210" s="49"/>
      <c r="B210" s="48"/>
      <c r="C210" s="50"/>
      <c r="D210" s="50"/>
      <c r="E210" s="51"/>
      <c r="F210" s="49"/>
      <c r="G210" s="50"/>
      <c r="H210" s="55"/>
      <c r="I210" s="49"/>
      <c r="J210" s="50"/>
      <c r="K210" s="58"/>
      <c r="L210" s="49"/>
      <c r="M210" s="49"/>
      <c r="N210" s="55"/>
      <c r="O210" s="57"/>
      <c r="P210" s="57"/>
      <c r="Q210" s="55"/>
      <c r="R210" s="56"/>
      <c r="S210" s="57"/>
      <c r="T210" s="56"/>
      <c r="U210" s="56"/>
      <c r="V210" s="54"/>
    </row>
    <row r="211" spans="1:22">
      <c r="A211" s="49"/>
      <c r="B211" s="48"/>
      <c r="C211" s="50"/>
      <c r="D211" s="50"/>
      <c r="E211" s="51"/>
      <c r="F211" s="49"/>
      <c r="G211" s="50"/>
      <c r="H211" s="55"/>
      <c r="I211" s="49"/>
      <c r="J211" s="50"/>
      <c r="K211" s="58"/>
      <c r="L211" s="49"/>
      <c r="M211" s="49"/>
      <c r="N211" s="55"/>
      <c r="O211" s="57"/>
      <c r="P211" s="57"/>
      <c r="Q211" s="55"/>
      <c r="R211" s="56"/>
      <c r="S211" s="57"/>
      <c r="T211" s="56"/>
      <c r="U211" s="56"/>
      <c r="V211" s="54"/>
    </row>
    <row r="212" spans="1:22">
      <c r="A212" s="49"/>
      <c r="B212" s="48"/>
      <c r="C212" s="50"/>
      <c r="D212" s="50"/>
      <c r="E212" s="51"/>
      <c r="F212" s="49"/>
      <c r="G212" s="50"/>
      <c r="H212" s="55"/>
      <c r="I212" s="49"/>
      <c r="J212" s="50"/>
      <c r="K212" s="58"/>
      <c r="L212" s="49"/>
      <c r="M212" s="49"/>
      <c r="N212" s="55"/>
      <c r="O212" s="57"/>
      <c r="P212" s="57"/>
      <c r="Q212" s="55"/>
      <c r="R212" s="56"/>
      <c r="S212" s="57"/>
      <c r="T212" s="56"/>
      <c r="U212" s="56"/>
      <c r="V212" s="54"/>
    </row>
    <row r="213" spans="1:22">
      <c r="A213" s="49"/>
      <c r="B213" s="48"/>
      <c r="C213" s="50"/>
      <c r="D213" s="50"/>
      <c r="E213" s="51"/>
      <c r="F213" s="49"/>
      <c r="G213" s="50"/>
      <c r="H213" s="55"/>
      <c r="I213" s="49"/>
      <c r="J213" s="50"/>
      <c r="K213" s="58"/>
      <c r="L213" s="49"/>
      <c r="M213" s="49"/>
      <c r="N213" s="55"/>
      <c r="O213" s="57"/>
      <c r="P213" s="57"/>
      <c r="Q213" s="55"/>
      <c r="R213" s="56"/>
      <c r="S213" s="57"/>
      <c r="T213" s="56"/>
      <c r="U213" s="56"/>
      <c r="V213" s="54"/>
    </row>
    <row r="214" spans="1:22">
      <c r="A214" s="49"/>
      <c r="B214" s="48"/>
      <c r="C214" s="50"/>
      <c r="D214" s="50"/>
      <c r="E214" s="51"/>
      <c r="F214" s="49"/>
      <c r="G214" s="50"/>
      <c r="H214" s="55"/>
      <c r="I214" s="49"/>
      <c r="J214" s="50"/>
      <c r="K214" s="58"/>
      <c r="L214" s="49"/>
      <c r="M214" s="49"/>
      <c r="N214" s="55"/>
      <c r="O214" s="57"/>
      <c r="P214" s="57"/>
      <c r="Q214" s="55"/>
      <c r="R214" s="56"/>
      <c r="S214" s="57"/>
      <c r="T214" s="56"/>
      <c r="U214" s="56"/>
      <c r="V214" s="54"/>
    </row>
    <row r="215" spans="1:22">
      <c r="A215" s="49"/>
      <c r="B215" s="48"/>
      <c r="C215" s="50"/>
      <c r="D215" s="50"/>
      <c r="E215" s="51"/>
      <c r="F215" s="49"/>
      <c r="G215" s="50"/>
      <c r="H215" s="55"/>
      <c r="I215" s="49"/>
      <c r="J215" s="50"/>
      <c r="K215" s="58"/>
      <c r="L215" s="49"/>
      <c r="M215" s="49"/>
      <c r="N215" s="55"/>
      <c r="O215" s="57"/>
      <c r="P215" s="57"/>
      <c r="Q215" s="55"/>
      <c r="R215" s="56"/>
      <c r="S215" s="57"/>
      <c r="T215" s="56"/>
      <c r="U215" s="56"/>
      <c r="V215" s="54"/>
    </row>
    <row r="216" spans="1:22">
      <c r="A216" s="49"/>
      <c r="B216" s="48"/>
      <c r="C216" s="50"/>
      <c r="D216" s="50"/>
      <c r="E216" s="51"/>
      <c r="F216" s="49"/>
      <c r="G216" s="50"/>
      <c r="H216" s="55"/>
      <c r="I216" s="49"/>
      <c r="J216" s="50"/>
      <c r="K216" s="58"/>
      <c r="L216" s="49"/>
      <c r="M216" s="49"/>
      <c r="N216" s="55"/>
      <c r="O216" s="57"/>
      <c r="P216" s="57"/>
      <c r="Q216" s="55"/>
      <c r="R216" s="56"/>
      <c r="S216" s="57"/>
      <c r="T216" s="56"/>
      <c r="U216" s="56"/>
      <c r="V216" s="54"/>
    </row>
    <row r="217" spans="1:22">
      <c r="A217" s="49"/>
      <c r="B217" s="48"/>
      <c r="C217" s="50"/>
      <c r="D217" s="50"/>
      <c r="E217" s="51"/>
      <c r="F217" s="51"/>
      <c r="G217" s="50"/>
      <c r="H217" s="55"/>
      <c r="I217" s="49"/>
      <c r="J217" s="50"/>
      <c r="K217" s="58"/>
      <c r="L217" s="49"/>
      <c r="M217" s="49"/>
      <c r="N217" s="55"/>
      <c r="O217" s="57"/>
      <c r="P217" s="57"/>
      <c r="Q217" s="55"/>
      <c r="R217" s="56"/>
      <c r="S217" s="57"/>
      <c r="T217" s="56"/>
      <c r="U217" s="56"/>
      <c r="V217" s="54"/>
    </row>
    <row r="218" spans="1:22">
      <c r="A218" s="49"/>
      <c r="B218" s="48"/>
      <c r="C218" s="50"/>
      <c r="D218" s="50"/>
      <c r="E218" s="51"/>
      <c r="F218" s="51"/>
      <c r="G218" s="50"/>
      <c r="H218" s="55"/>
      <c r="I218" s="49"/>
      <c r="J218" s="50"/>
      <c r="K218" s="58"/>
      <c r="L218" s="49"/>
      <c r="M218" s="49"/>
      <c r="N218" s="55"/>
      <c r="O218" s="57"/>
      <c r="P218" s="57"/>
      <c r="Q218" s="55"/>
      <c r="R218" s="56"/>
      <c r="S218" s="57"/>
      <c r="T218" s="56"/>
      <c r="U218" s="56"/>
      <c r="V218" s="54"/>
    </row>
    <row r="219" spans="1:22">
      <c r="A219" s="49"/>
      <c r="B219" s="48"/>
      <c r="C219" s="50"/>
      <c r="D219" s="50"/>
      <c r="E219" s="51"/>
      <c r="F219" s="51"/>
      <c r="G219" s="50"/>
      <c r="H219" s="55"/>
      <c r="I219" s="49"/>
      <c r="J219" s="50"/>
      <c r="K219" s="58"/>
      <c r="L219" s="49"/>
      <c r="M219" s="49"/>
      <c r="N219" s="55"/>
      <c r="O219" s="57"/>
      <c r="P219" s="57"/>
      <c r="Q219" s="55"/>
      <c r="R219" s="56"/>
      <c r="S219" s="57"/>
      <c r="T219" s="56"/>
      <c r="U219" s="56"/>
      <c r="V219" s="54"/>
    </row>
    <row r="220" spans="1:22">
      <c r="A220" s="49"/>
      <c r="B220" s="48"/>
      <c r="C220" s="50"/>
      <c r="D220" s="50"/>
      <c r="E220" s="51"/>
      <c r="F220" s="51"/>
      <c r="G220" s="50"/>
      <c r="H220" s="55"/>
      <c r="I220" s="49"/>
      <c r="J220" s="50"/>
      <c r="K220" s="58"/>
      <c r="L220" s="49"/>
      <c r="M220" s="49"/>
      <c r="N220" s="55"/>
      <c r="O220" s="57"/>
      <c r="P220" s="57"/>
      <c r="Q220" s="55"/>
      <c r="R220" s="56"/>
      <c r="S220" s="57"/>
      <c r="T220" s="56"/>
      <c r="U220" s="56"/>
      <c r="V220" s="54"/>
    </row>
    <row r="221" spans="1:22">
      <c r="A221" s="49"/>
      <c r="B221" s="48"/>
      <c r="C221" s="50"/>
      <c r="D221" s="50"/>
      <c r="E221" s="51"/>
      <c r="F221" s="51"/>
      <c r="G221" s="50"/>
      <c r="H221" s="55"/>
      <c r="I221" s="49"/>
      <c r="J221" s="50"/>
      <c r="K221" s="58"/>
      <c r="L221" s="49"/>
      <c r="M221" s="49"/>
      <c r="N221" s="55"/>
      <c r="O221" s="57"/>
      <c r="P221" s="57"/>
      <c r="Q221" s="55"/>
      <c r="R221" s="56"/>
      <c r="S221" s="57"/>
      <c r="T221" s="56"/>
      <c r="U221" s="56"/>
      <c r="V221" s="54"/>
    </row>
    <row r="222" spans="1:22">
      <c r="A222" s="49"/>
      <c r="B222" s="48"/>
      <c r="C222" s="50"/>
      <c r="D222" s="50"/>
      <c r="E222" s="51"/>
      <c r="F222" s="51"/>
      <c r="G222" s="50"/>
      <c r="H222" s="55"/>
      <c r="I222" s="49"/>
      <c r="J222" s="50"/>
      <c r="K222" s="58"/>
      <c r="L222" s="49"/>
      <c r="M222" s="49"/>
      <c r="N222" s="55"/>
      <c r="O222" s="57"/>
      <c r="P222" s="57"/>
      <c r="Q222" s="55"/>
      <c r="R222" s="56"/>
      <c r="S222" s="57"/>
      <c r="T222" s="56"/>
      <c r="U222" s="56"/>
      <c r="V222" s="54"/>
    </row>
    <row r="223" spans="1:22">
      <c r="A223" s="49"/>
      <c r="B223" s="48"/>
      <c r="C223" s="50"/>
      <c r="D223" s="50"/>
      <c r="E223" s="51"/>
      <c r="F223" s="51"/>
      <c r="G223" s="50"/>
      <c r="H223" s="55"/>
      <c r="I223" s="49"/>
      <c r="J223" s="50"/>
      <c r="K223" s="58"/>
      <c r="L223" s="49"/>
      <c r="M223" s="49"/>
      <c r="N223" s="55"/>
      <c r="O223" s="57"/>
      <c r="P223" s="57"/>
      <c r="Q223" s="55"/>
      <c r="R223" s="56"/>
      <c r="S223" s="57"/>
      <c r="T223" s="56"/>
      <c r="U223" s="56"/>
      <c r="V223" s="54"/>
    </row>
    <row r="224" spans="1:22">
      <c r="A224" s="49"/>
      <c r="B224" s="48"/>
      <c r="C224" s="50"/>
      <c r="D224" s="50"/>
      <c r="E224" s="51"/>
      <c r="F224" s="51"/>
      <c r="G224" s="50"/>
      <c r="H224" s="55"/>
      <c r="I224" s="49"/>
      <c r="J224" s="50"/>
      <c r="K224" s="58"/>
      <c r="L224" s="49"/>
      <c r="M224" s="49"/>
      <c r="N224" s="55"/>
      <c r="O224" s="57"/>
      <c r="P224" s="57"/>
      <c r="Q224" s="55"/>
      <c r="R224" s="56"/>
      <c r="S224" s="57"/>
      <c r="T224" s="56"/>
      <c r="U224" s="56"/>
      <c r="V224" s="54"/>
    </row>
    <row r="225" spans="1:22">
      <c r="A225" s="49"/>
      <c r="B225" s="48"/>
      <c r="C225" s="50"/>
      <c r="D225" s="50"/>
      <c r="E225" s="51"/>
      <c r="F225" s="51"/>
      <c r="G225" s="50"/>
      <c r="H225" s="55"/>
      <c r="I225" s="49"/>
      <c r="J225" s="50"/>
      <c r="K225" s="58"/>
      <c r="L225" s="49"/>
      <c r="M225" s="49"/>
      <c r="N225" s="55"/>
      <c r="O225" s="57"/>
      <c r="P225" s="57"/>
      <c r="Q225" s="55"/>
      <c r="R225" s="56"/>
      <c r="S225" s="57"/>
      <c r="T225" s="56"/>
      <c r="U225" s="56"/>
      <c r="V225" s="54"/>
    </row>
    <row r="226" spans="1:22">
      <c r="A226" s="49"/>
      <c r="B226" s="48"/>
      <c r="C226" s="50"/>
      <c r="D226" s="50"/>
      <c r="E226" s="51"/>
      <c r="F226" s="49"/>
      <c r="G226" s="50"/>
      <c r="H226" s="55"/>
      <c r="I226" s="49"/>
      <c r="J226" s="50"/>
      <c r="K226" s="58"/>
      <c r="L226" s="49"/>
      <c r="M226" s="49"/>
      <c r="N226" s="55"/>
      <c r="O226" s="57"/>
      <c r="P226" s="57"/>
      <c r="Q226" s="55"/>
      <c r="R226" s="56"/>
      <c r="S226" s="57"/>
      <c r="T226" s="56"/>
      <c r="U226" s="56"/>
      <c r="V226" s="54"/>
    </row>
    <row r="227" spans="1:22">
      <c r="A227" s="49"/>
      <c r="B227" s="48"/>
      <c r="C227" s="50"/>
      <c r="D227" s="50"/>
      <c r="E227" s="51"/>
      <c r="F227" s="51"/>
      <c r="G227" s="50"/>
      <c r="H227" s="55"/>
      <c r="I227" s="49"/>
      <c r="J227" s="50"/>
      <c r="K227" s="58"/>
      <c r="L227" s="49"/>
      <c r="M227" s="49"/>
      <c r="N227" s="55"/>
      <c r="O227" s="57"/>
      <c r="P227" s="57"/>
      <c r="Q227" s="55"/>
      <c r="R227" s="56"/>
      <c r="S227" s="57"/>
      <c r="T227" s="56"/>
      <c r="U227" s="56"/>
      <c r="V227" s="54"/>
    </row>
    <row r="228" spans="1:22">
      <c r="A228" s="49"/>
      <c r="B228" s="48"/>
      <c r="C228" s="50"/>
      <c r="D228" s="50"/>
      <c r="E228" s="51"/>
      <c r="F228" s="49"/>
      <c r="G228" s="50"/>
      <c r="H228" s="55"/>
      <c r="I228" s="49"/>
      <c r="J228" s="50"/>
      <c r="K228" s="58"/>
      <c r="L228" s="49"/>
      <c r="M228" s="49"/>
      <c r="N228" s="55"/>
      <c r="O228" s="57"/>
      <c r="P228" s="57"/>
      <c r="Q228" s="55"/>
      <c r="R228" s="56"/>
      <c r="S228" s="57"/>
      <c r="T228" s="56"/>
      <c r="U228" s="56"/>
      <c r="V228" s="54"/>
    </row>
    <row r="229" spans="1:22">
      <c r="A229" s="49"/>
      <c r="B229" s="48"/>
      <c r="C229" s="50"/>
      <c r="D229" s="50"/>
      <c r="E229" s="51"/>
      <c r="F229" s="51"/>
      <c r="G229" s="50"/>
      <c r="H229" s="55"/>
      <c r="I229" s="49"/>
      <c r="J229" s="50"/>
      <c r="K229" s="58"/>
      <c r="L229" s="49"/>
      <c r="M229" s="49"/>
      <c r="N229" s="55"/>
      <c r="O229" s="57"/>
      <c r="P229" s="57"/>
      <c r="Q229" s="55"/>
      <c r="R229" s="56"/>
      <c r="S229" s="57"/>
      <c r="T229" s="56"/>
      <c r="U229" s="56"/>
      <c r="V229" s="54"/>
    </row>
    <row r="230" spans="1:22">
      <c r="A230" s="49"/>
      <c r="B230" s="48"/>
      <c r="C230" s="50"/>
      <c r="D230" s="50"/>
      <c r="E230" s="51"/>
      <c r="F230" s="51"/>
      <c r="G230" s="50"/>
      <c r="H230" s="55"/>
      <c r="I230" s="49"/>
      <c r="J230" s="50"/>
      <c r="K230" s="58"/>
      <c r="L230" s="49"/>
      <c r="M230" s="49"/>
      <c r="N230" s="55"/>
      <c r="O230" s="57"/>
      <c r="P230" s="57"/>
      <c r="Q230" s="55"/>
      <c r="R230" s="56"/>
      <c r="S230" s="57"/>
      <c r="T230" s="56"/>
      <c r="U230" s="56"/>
      <c r="V230" s="54"/>
    </row>
    <row r="231" spans="1:22">
      <c r="A231" s="49"/>
      <c r="B231" s="48"/>
      <c r="C231" s="50"/>
      <c r="D231" s="50"/>
      <c r="E231" s="51"/>
      <c r="F231" s="49"/>
      <c r="G231" s="50"/>
      <c r="H231" s="55"/>
      <c r="I231" s="49"/>
      <c r="J231" s="50"/>
      <c r="K231" s="58"/>
      <c r="L231" s="49"/>
      <c r="M231" s="49"/>
      <c r="N231" s="55"/>
      <c r="O231" s="57"/>
      <c r="P231" s="57"/>
      <c r="Q231" s="55"/>
      <c r="R231" s="56"/>
      <c r="S231" s="57"/>
      <c r="T231" s="56"/>
      <c r="U231" s="56"/>
      <c r="V231" s="54"/>
    </row>
    <row r="232" spans="1:22">
      <c r="A232" s="49"/>
      <c r="B232" s="48"/>
      <c r="C232" s="50"/>
      <c r="D232" s="50"/>
      <c r="E232" s="51"/>
      <c r="F232" s="49"/>
      <c r="G232" s="50"/>
      <c r="H232" s="55"/>
      <c r="I232" s="49"/>
      <c r="J232" s="50"/>
      <c r="K232" s="58"/>
      <c r="L232" s="49"/>
      <c r="M232" s="49"/>
      <c r="N232" s="55"/>
      <c r="O232" s="57"/>
      <c r="P232" s="57"/>
      <c r="Q232" s="55"/>
      <c r="R232" s="56"/>
      <c r="S232" s="57"/>
      <c r="T232" s="56"/>
      <c r="U232" s="56"/>
      <c r="V232" s="54"/>
    </row>
    <row r="233" spans="1:22">
      <c r="A233" s="49"/>
      <c r="B233" s="48"/>
      <c r="C233" s="50"/>
      <c r="D233" s="50"/>
      <c r="E233" s="51"/>
      <c r="F233" s="51"/>
      <c r="G233" s="50"/>
      <c r="H233" s="55"/>
      <c r="I233" s="49"/>
      <c r="J233" s="50"/>
      <c r="K233" s="58"/>
      <c r="L233" s="49"/>
      <c r="M233" s="49"/>
      <c r="N233" s="55"/>
      <c r="O233" s="57"/>
      <c r="P233" s="57"/>
      <c r="Q233" s="55"/>
      <c r="R233" s="56"/>
      <c r="S233" s="57"/>
      <c r="T233" s="56"/>
      <c r="U233" s="56"/>
      <c r="V233" s="54"/>
    </row>
    <row r="234" spans="1:22">
      <c r="A234" s="49"/>
      <c r="B234" s="48"/>
      <c r="C234" s="50"/>
      <c r="D234" s="50"/>
      <c r="E234" s="51"/>
      <c r="F234" s="49"/>
      <c r="G234" s="50"/>
      <c r="H234" s="55"/>
      <c r="I234" s="49"/>
      <c r="J234" s="50"/>
      <c r="K234" s="58"/>
      <c r="L234" s="49"/>
      <c r="M234" s="49"/>
      <c r="N234" s="55"/>
      <c r="O234" s="57"/>
      <c r="P234" s="57"/>
      <c r="Q234" s="55"/>
      <c r="R234" s="56"/>
      <c r="S234" s="57"/>
      <c r="T234" s="56"/>
      <c r="U234" s="56"/>
      <c r="V234" s="54"/>
    </row>
    <row r="235" spans="1:22">
      <c r="A235" s="49"/>
      <c r="B235" s="48"/>
      <c r="C235" s="50"/>
      <c r="D235" s="50"/>
      <c r="E235" s="51"/>
      <c r="F235" s="51"/>
      <c r="G235" s="50"/>
      <c r="H235" s="55"/>
      <c r="I235" s="49"/>
      <c r="J235" s="50"/>
      <c r="K235" s="58"/>
      <c r="L235" s="49"/>
      <c r="M235" s="49"/>
      <c r="N235" s="55"/>
      <c r="O235" s="57"/>
      <c r="P235" s="57"/>
      <c r="Q235" s="55"/>
      <c r="R235" s="56"/>
      <c r="S235" s="57"/>
      <c r="T235" s="56"/>
      <c r="U235" s="56"/>
      <c r="V235" s="54"/>
    </row>
    <row r="236" spans="1:22">
      <c r="A236" s="49"/>
      <c r="B236" s="48"/>
      <c r="C236" s="50"/>
      <c r="D236" s="50"/>
      <c r="E236" s="51"/>
      <c r="F236" s="49"/>
      <c r="G236" s="50"/>
      <c r="H236" s="55"/>
      <c r="I236" s="49"/>
      <c r="J236" s="50"/>
      <c r="K236" s="58"/>
      <c r="L236" s="49"/>
      <c r="M236" s="49"/>
      <c r="N236" s="55"/>
      <c r="O236" s="57"/>
      <c r="P236" s="57"/>
      <c r="Q236" s="55"/>
      <c r="R236" s="56"/>
      <c r="S236" s="57"/>
      <c r="T236" s="56"/>
      <c r="U236" s="56"/>
      <c r="V236" s="54"/>
    </row>
    <row r="237" spans="1:22">
      <c r="A237" s="49"/>
      <c r="B237" s="48"/>
      <c r="C237" s="50"/>
      <c r="D237" s="50"/>
      <c r="E237" s="51"/>
      <c r="F237" s="51"/>
      <c r="G237" s="50"/>
      <c r="H237" s="55"/>
      <c r="I237" s="49"/>
      <c r="J237" s="50"/>
      <c r="K237" s="58"/>
      <c r="L237" s="49"/>
      <c r="M237" s="49"/>
      <c r="N237" s="55"/>
      <c r="O237" s="57"/>
      <c r="P237" s="57"/>
      <c r="Q237" s="55"/>
      <c r="R237" s="56"/>
      <c r="S237" s="57"/>
      <c r="T237" s="56"/>
      <c r="U237" s="56"/>
      <c r="V237" s="54"/>
    </row>
    <row r="238" spans="1:22">
      <c r="A238" s="49"/>
      <c r="B238" s="48"/>
      <c r="C238" s="50"/>
      <c r="D238" s="50"/>
      <c r="E238" s="51"/>
      <c r="F238" s="51"/>
      <c r="G238" s="50"/>
      <c r="H238" s="55"/>
      <c r="I238" s="49"/>
      <c r="J238" s="50"/>
      <c r="K238" s="58"/>
      <c r="L238" s="49"/>
      <c r="M238" s="49"/>
      <c r="N238" s="55"/>
      <c r="O238" s="57"/>
      <c r="P238" s="57"/>
      <c r="Q238" s="55"/>
      <c r="R238" s="56"/>
      <c r="S238" s="57"/>
      <c r="T238" s="56"/>
      <c r="U238" s="56"/>
      <c r="V238" s="54"/>
    </row>
    <row r="239" spans="1:22">
      <c r="A239" s="49"/>
      <c r="B239" s="48"/>
      <c r="C239" s="50"/>
      <c r="D239" s="50"/>
      <c r="E239" s="51"/>
      <c r="F239" s="51"/>
      <c r="G239" s="50"/>
      <c r="H239" s="55"/>
      <c r="I239" s="49"/>
      <c r="J239" s="50"/>
      <c r="K239" s="58"/>
      <c r="L239" s="49"/>
      <c r="M239" s="49"/>
      <c r="N239" s="55"/>
      <c r="O239" s="57"/>
      <c r="P239" s="57"/>
      <c r="Q239" s="55"/>
      <c r="R239" s="56"/>
      <c r="S239" s="57"/>
      <c r="T239" s="56"/>
      <c r="U239" s="56"/>
      <c r="V239" s="54"/>
    </row>
    <row r="240" spans="1:22">
      <c r="A240" s="49"/>
      <c r="B240" s="48"/>
      <c r="C240" s="50"/>
      <c r="D240" s="50"/>
      <c r="E240" s="51"/>
      <c r="F240" s="49"/>
      <c r="G240" s="50"/>
      <c r="H240" s="55"/>
      <c r="I240" s="49"/>
      <c r="J240" s="50"/>
      <c r="K240" s="58"/>
      <c r="L240" s="49"/>
      <c r="M240" s="49"/>
      <c r="N240" s="55"/>
      <c r="O240" s="57"/>
      <c r="P240" s="57"/>
      <c r="Q240" s="55"/>
      <c r="R240" s="56"/>
      <c r="S240" s="57"/>
      <c r="T240" s="56"/>
      <c r="U240" s="56"/>
      <c r="V240" s="54"/>
    </row>
    <row r="241" spans="1:22">
      <c r="A241" s="49"/>
      <c r="B241" s="48"/>
      <c r="C241" s="50"/>
      <c r="D241" s="50"/>
      <c r="E241" s="51"/>
      <c r="F241" s="49"/>
      <c r="G241" s="50"/>
      <c r="H241" s="55"/>
      <c r="I241" s="49"/>
      <c r="J241" s="50"/>
      <c r="K241" s="58"/>
      <c r="L241" s="49"/>
      <c r="M241" s="49"/>
      <c r="N241" s="55"/>
      <c r="O241" s="57"/>
      <c r="P241" s="57"/>
      <c r="Q241" s="55"/>
      <c r="R241" s="56"/>
      <c r="S241" s="57"/>
      <c r="T241" s="56"/>
      <c r="U241" s="56"/>
      <c r="V241" s="54"/>
    </row>
    <row r="242" spans="1:22">
      <c r="A242" s="49"/>
      <c r="B242" s="48"/>
      <c r="C242" s="50"/>
      <c r="D242" s="50"/>
      <c r="E242" s="51"/>
      <c r="F242" s="49"/>
      <c r="G242" s="50"/>
      <c r="H242" s="55"/>
      <c r="I242" s="49"/>
      <c r="J242" s="50"/>
      <c r="K242" s="58"/>
      <c r="L242" s="49"/>
      <c r="M242" s="49"/>
      <c r="N242" s="55"/>
      <c r="O242" s="57"/>
      <c r="P242" s="57"/>
      <c r="Q242" s="55"/>
      <c r="R242" s="56"/>
      <c r="S242" s="57"/>
      <c r="T242" s="56"/>
      <c r="U242" s="56"/>
      <c r="V242" s="54"/>
    </row>
    <row r="243" spans="1:22">
      <c r="A243" s="49"/>
      <c r="B243" s="48"/>
      <c r="C243" s="50"/>
      <c r="D243" s="50"/>
      <c r="E243" s="51"/>
      <c r="F243" s="51"/>
      <c r="G243" s="50"/>
      <c r="H243" s="55"/>
      <c r="I243" s="49"/>
      <c r="J243" s="50"/>
      <c r="K243" s="58"/>
      <c r="L243" s="49"/>
      <c r="M243" s="49"/>
      <c r="N243" s="55"/>
      <c r="O243" s="57"/>
      <c r="P243" s="57"/>
      <c r="Q243" s="55"/>
      <c r="R243" s="56"/>
      <c r="S243" s="57"/>
      <c r="T243" s="56"/>
      <c r="U243" s="56"/>
      <c r="V243" s="54"/>
    </row>
    <row r="244" spans="1:22">
      <c r="A244" s="49"/>
      <c r="B244" s="48"/>
      <c r="C244" s="50"/>
      <c r="D244" s="50"/>
      <c r="E244" s="51"/>
      <c r="F244" s="49"/>
      <c r="G244" s="50"/>
      <c r="H244" s="55"/>
      <c r="I244" s="49"/>
      <c r="J244" s="50"/>
      <c r="K244" s="58"/>
      <c r="L244" s="49"/>
      <c r="M244" s="49"/>
      <c r="N244" s="55"/>
      <c r="O244" s="57"/>
      <c r="P244" s="57"/>
      <c r="Q244" s="55"/>
      <c r="R244" s="56"/>
      <c r="S244" s="57"/>
      <c r="T244" s="56"/>
      <c r="U244" s="56"/>
      <c r="V244" s="54"/>
    </row>
    <row r="245" spans="1:22">
      <c r="A245" s="49"/>
      <c r="B245" s="48"/>
      <c r="C245" s="50"/>
      <c r="D245" s="50"/>
      <c r="E245" s="51"/>
      <c r="F245" s="51"/>
      <c r="G245" s="50"/>
      <c r="H245" s="55"/>
      <c r="I245" s="49"/>
      <c r="J245" s="50"/>
      <c r="K245" s="58"/>
      <c r="L245" s="49"/>
      <c r="M245" s="49"/>
      <c r="N245" s="55"/>
      <c r="O245" s="57"/>
      <c r="P245" s="57"/>
      <c r="Q245" s="55"/>
      <c r="R245" s="56"/>
      <c r="S245" s="57"/>
      <c r="T245" s="56"/>
      <c r="U245" s="56"/>
      <c r="V245" s="54"/>
    </row>
    <row r="246" spans="1:22">
      <c r="A246" s="49"/>
      <c r="B246" s="48"/>
      <c r="C246" s="50"/>
      <c r="D246" s="50"/>
      <c r="E246" s="51"/>
      <c r="F246" s="49"/>
      <c r="G246" s="50"/>
      <c r="H246" s="55"/>
      <c r="I246" s="49"/>
      <c r="J246" s="50"/>
      <c r="K246" s="58"/>
      <c r="L246" s="49"/>
      <c r="M246" s="49"/>
      <c r="N246" s="55"/>
      <c r="O246" s="57"/>
      <c r="P246" s="57"/>
      <c r="Q246" s="55"/>
      <c r="R246" s="56"/>
      <c r="S246" s="57"/>
      <c r="T246" s="56"/>
      <c r="U246" s="56"/>
      <c r="V246" s="54"/>
    </row>
    <row r="247" spans="1:22">
      <c r="A247" s="49"/>
      <c r="B247" s="48"/>
      <c r="C247" s="50"/>
      <c r="D247" s="50"/>
      <c r="E247" s="51"/>
      <c r="F247" s="51"/>
      <c r="G247" s="50"/>
      <c r="H247" s="55"/>
      <c r="I247" s="49"/>
      <c r="J247" s="50"/>
      <c r="K247" s="58"/>
      <c r="L247" s="49"/>
      <c r="M247" s="49"/>
      <c r="N247" s="55"/>
      <c r="O247" s="57"/>
      <c r="P247" s="57"/>
      <c r="Q247" s="55"/>
      <c r="R247" s="56"/>
      <c r="S247" s="57"/>
      <c r="T247" s="56"/>
      <c r="U247" s="56"/>
      <c r="V247" s="54"/>
    </row>
    <row r="248" spans="1:22">
      <c r="A248" s="49"/>
      <c r="B248" s="48"/>
      <c r="C248" s="50"/>
      <c r="D248" s="50"/>
      <c r="E248" s="51"/>
      <c r="F248" s="51"/>
      <c r="G248" s="50"/>
      <c r="H248" s="55"/>
      <c r="I248" s="49"/>
      <c r="J248" s="50"/>
      <c r="K248" s="58"/>
      <c r="L248" s="49"/>
      <c r="M248" s="49"/>
      <c r="N248" s="55"/>
      <c r="O248" s="57"/>
      <c r="P248" s="57"/>
      <c r="Q248" s="55"/>
      <c r="R248" s="56"/>
      <c r="S248" s="57"/>
      <c r="T248" s="56"/>
      <c r="U248" s="56"/>
      <c r="V248" s="54"/>
    </row>
    <row r="249" spans="1:22">
      <c r="A249" s="49"/>
      <c r="B249" s="48"/>
      <c r="C249" s="50"/>
      <c r="D249" s="50"/>
      <c r="E249" s="51"/>
      <c r="F249" s="49"/>
      <c r="G249" s="50"/>
      <c r="H249" s="55"/>
      <c r="I249" s="49"/>
      <c r="J249" s="50"/>
      <c r="K249" s="58"/>
      <c r="L249" s="49"/>
      <c r="M249" s="49"/>
      <c r="N249" s="55"/>
      <c r="O249" s="57"/>
      <c r="P249" s="57"/>
      <c r="Q249" s="55"/>
      <c r="R249" s="56"/>
      <c r="S249" s="57"/>
      <c r="T249" s="56"/>
      <c r="U249" s="56"/>
      <c r="V249" s="54"/>
    </row>
    <row r="250" spans="1:22">
      <c r="A250" s="49"/>
      <c r="B250" s="48"/>
      <c r="C250" s="50"/>
      <c r="D250" s="50"/>
      <c r="E250" s="51"/>
      <c r="F250" s="51"/>
      <c r="G250" s="50"/>
      <c r="H250" s="55"/>
      <c r="I250" s="49"/>
      <c r="J250" s="50"/>
      <c r="K250" s="58"/>
      <c r="L250" s="49"/>
      <c r="M250" s="49"/>
      <c r="N250" s="55"/>
      <c r="O250" s="57"/>
      <c r="P250" s="57"/>
      <c r="Q250" s="55"/>
      <c r="R250" s="56"/>
      <c r="S250" s="57"/>
      <c r="T250" s="56"/>
      <c r="U250" s="56"/>
      <c r="V250" s="54"/>
    </row>
    <row r="251" spans="1:22">
      <c r="A251" s="49"/>
      <c r="B251" s="48"/>
      <c r="C251" s="50"/>
      <c r="D251" s="50"/>
      <c r="E251" s="51"/>
      <c r="F251" s="49"/>
      <c r="G251" s="50"/>
      <c r="H251" s="55"/>
      <c r="I251" s="49"/>
      <c r="J251" s="50"/>
      <c r="K251" s="58"/>
      <c r="L251" s="49"/>
      <c r="M251" s="49"/>
      <c r="N251" s="55"/>
      <c r="O251" s="57"/>
      <c r="P251" s="57"/>
      <c r="Q251" s="55"/>
      <c r="R251" s="56"/>
      <c r="S251" s="57"/>
      <c r="T251" s="56"/>
      <c r="U251" s="56"/>
      <c r="V251" s="54"/>
    </row>
    <row r="252" spans="1:22">
      <c r="A252" s="49"/>
      <c r="B252" s="48"/>
      <c r="C252" s="50"/>
      <c r="D252" s="50"/>
      <c r="E252" s="51"/>
      <c r="F252" s="49"/>
      <c r="G252" s="50"/>
      <c r="H252" s="55"/>
      <c r="I252" s="49"/>
      <c r="J252" s="50"/>
      <c r="K252" s="58"/>
      <c r="L252" s="49"/>
      <c r="M252" s="49"/>
      <c r="N252" s="55"/>
      <c r="O252" s="57"/>
      <c r="P252" s="57"/>
      <c r="Q252" s="55"/>
      <c r="R252" s="56"/>
      <c r="S252" s="57"/>
      <c r="T252" s="56"/>
      <c r="U252" s="56"/>
      <c r="V252" s="54"/>
    </row>
    <row r="253" spans="1:22">
      <c r="A253" s="49"/>
      <c r="B253" s="48"/>
      <c r="C253" s="50"/>
      <c r="D253" s="50"/>
      <c r="E253" s="51"/>
      <c r="F253" s="49"/>
      <c r="G253" s="50"/>
      <c r="H253" s="55"/>
      <c r="I253" s="49"/>
      <c r="J253" s="50"/>
      <c r="K253" s="58"/>
      <c r="L253" s="49"/>
      <c r="M253" s="49"/>
      <c r="N253" s="55"/>
      <c r="O253" s="57"/>
      <c r="P253" s="57"/>
      <c r="Q253" s="55"/>
      <c r="R253" s="56"/>
      <c r="S253" s="57"/>
      <c r="T253" s="56"/>
      <c r="U253" s="56"/>
      <c r="V253" s="54"/>
    </row>
    <row r="254" spans="1:22">
      <c r="A254" s="49"/>
      <c r="B254" s="48"/>
      <c r="C254" s="50"/>
      <c r="D254" s="50"/>
      <c r="E254" s="51"/>
      <c r="F254" s="51"/>
      <c r="G254" s="50"/>
      <c r="H254" s="55"/>
      <c r="I254" s="49"/>
      <c r="J254" s="50"/>
      <c r="K254" s="58"/>
      <c r="L254" s="49"/>
      <c r="M254" s="49"/>
      <c r="N254" s="55"/>
      <c r="O254" s="57"/>
      <c r="P254" s="57"/>
      <c r="Q254" s="55"/>
      <c r="R254" s="56"/>
      <c r="S254" s="57"/>
      <c r="T254" s="56"/>
      <c r="U254" s="56"/>
      <c r="V254" s="54"/>
    </row>
    <row r="255" spans="1:22">
      <c r="A255" s="49"/>
      <c r="B255" s="48"/>
      <c r="C255" s="50"/>
      <c r="D255" s="50"/>
      <c r="E255" s="51"/>
      <c r="F255" s="49"/>
      <c r="G255" s="50"/>
      <c r="H255" s="55"/>
      <c r="I255" s="49"/>
      <c r="J255" s="50"/>
      <c r="K255" s="58"/>
      <c r="L255" s="49"/>
      <c r="M255" s="49"/>
      <c r="N255" s="55"/>
      <c r="O255" s="57"/>
      <c r="P255" s="57"/>
      <c r="Q255" s="55"/>
      <c r="R255" s="56"/>
      <c r="S255" s="57"/>
      <c r="T255" s="56"/>
      <c r="U255" s="56"/>
      <c r="V255" s="54"/>
    </row>
    <row r="256" spans="1:22">
      <c r="A256" s="49"/>
      <c r="B256" s="48"/>
      <c r="C256" s="50"/>
      <c r="D256" s="50"/>
      <c r="E256" s="51"/>
      <c r="F256" s="51"/>
      <c r="G256" s="50"/>
      <c r="H256" s="55"/>
      <c r="I256" s="49"/>
      <c r="J256" s="50"/>
      <c r="K256" s="58"/>
      <c r="L256" s="49"/>
      <c r="M256" s="49"/>
      <c r="N256" s="55"/>
      <c r="O256" s="57"/>
      <c r="P256" s="57"/>
      <c r="Q256" s="55"/>
      <c r="R256" s="56"/>
      <c r="S256" s="57"/>
      <c r="T256" s="56"/>
      <c r="U256" s="56"/>
      <c r="V256" s="54"/>
    </row>
    <row r="257" spans="1:22">
      <c r="A257" s="49"/>
      <c r="B257" s="48"/>
      <c r="C257" s="50"/>
      <c r="D257" s="50"/>
      <c r="E257" s="51"/>
      <c r="F257" s="51"/>
      <c r="G257" s="50"/>
      <c r="H257" s="55"/>
      <c r="I257" s="49"/>
      <c r="J257" s="50"/>
      <c r="K257" s="58"/>
      <c r="L257" s="49"/>
      <c r="M257" s="49"/>
      <c r="N257" s="55"/>
      <c r="O257" s="57"/>
      <c r="P257" s="57"/>
      <c r="Q257" s="55"/>
      <c r="R257" s="56"/>
      <c r="S257" s="57"/>
      <c r="T257" s="56"/>
      <c r="U257" s="56"/>
      <c r="V257" s="54"/>
    </row>
    <row r="258" spans="1:22">
      <c r="A258" s="49"/>
      <c r="B258" s="48"/>
      <c r="C258" s="50"/>
      <c r="D258" s="50"/>
      <c r="E258" s="51"/>
      <c r="F258" s="51"/>
      <c r="G258" s="50"/>
      <c r="H258" s="55"/>
      <c r="I258" s="49"/>
      <c r="J258" s="50"/>
      <c r="K258" s="58"/>
      <c r="L258" s="49"/>
      <c r="M258" s="49"/>
      <c r="N258" s="55"/>
      <c r="O258" s="57"/>
      <c r="P258" s="57"/>
      <c r="Q258" s="55"/>
      <c r="R258" s="56"/>
      <c r="S258" s="57"/>
      <c r="T258" s="56"/>
      <c r="U258" s="56"/>
      <c r="V258" s="54"/>
    </row>
    <row r="259" spans="1:22">
      <c r="A259" s="49"/>
      <c r="B259" s="48"/>
      <c r="C259" s="50"/>
      <c r="D259" s="50"/>
      <c r="E259" s="51"/>
      <c r="F259" s="51"/>
      <c r="G259" s="50"/>
      <c r="H259" s="55"/>
      <c r="I259" s="49"/>
      <c r="J259" s="50"/>
      <c r="K259" s="58"/>
      <c r="L259" s="49"/>
      <c r="M259" s="49"/>
      <c r="N259" s="55"/>
      <c r="O259" s="57"/>
      <c r="P259" s="57"/>
      <c r="Q259" s="55"/>
      <c r="R259" s="56"/>
      <c r="S259" s="57"/>
      <c r="T259" s="56"/>
      <c r="U259" s="56"/>
      <c r="V259" s="54"/>
    </row>
    <row r="260" spans="1:22">
      <c r="A260" s="49"/>
      <c r="B260" s="48"/>
      <c r="C260" s="50"/>
      <c r="D260" s="50"/>
      <c r="E260" s="51"/>
      <c r="F260" s="49"/>
      <c r="G260" s="50"/>
      <c r="H260" s="55"/>
      <c r="I260" s="49"/>
      <c r="J260" s="50"/>
      <c r="K260" s="58"/>
      <c r="L260" s="49"/>
      <c r="M260" s="49"/>
      <c r="N260" s="55"/>
      <c r="O260" s="57"/>
      <c r="P260" s="57"/>
      <c r="Q260" s="55"/>
      <c r="R260" s="56"/>
      <c r="S260" s="57"/>
      <c r="T260" s="56"/>
      <c r="U260" s="56"/>
      <c r="V260" s="54"/>
    </row>
    <row r="261" spans="1:22">
      <c r="A261" s="49"/>
      <c r="B261" s="48"/>
      <c r="C261" s="50"/>
      <c r="D261" s="50"/>
      <c r="E261" s="51"/>
      <c r="F261" s="51"/>
      <c r="G261" s="50"/>
      <c r="H261" s="55"/>
      <c r="I261" s="49"/>
      <c r="J261" s="50"/>
      <c r="K261" s="58"/>
      <c r="L261" s="49"/>
      <c r="M261" s="49"/>
      <c r="N261" s="55"/>
      <c r="O261" s="57"/>
      <c r="P261" s="57"/>
      <c r="Q261" s="55"/>
      <c r="R261" s="56"/>
      <c r="S261" s="57"/>
      <c r="T261" s="56"/>
      <c r="U261" s="56"/>
      <c r="V261" s="54"/>
    </row>
    <row r="262" spans="1:22">
      <c r="A262" s="49"/>
      <c r="B262" s="48"/>
      <c r="C262" s="50"/>
      <c r="D262" s="50"/>
      <c r="E262" s="51"/>
      <c r="F262" s="49"/>
      <c r="G262" s="50"/>
      <c r="H262" s="55"/>
      <c r="I262" s="49"/>
      <c r="J262" s="50"/>
      <c r="K262" s="58"/>
      <c r="L262" s="49"/>
      <c r="M262" s="49"/>
      <c r="N262" s="55"/>
      <c r="O262" s="57"/>
      <c r="P262" s="57"/>
      <c r="Q262" s="55"/>
      <c r="R262" s="56"/>
      <c r="S262" s="57"/>
      <c r="T262" s="56"/>
      <c r="U262" s="56"/>
      <c r="V262" s="54"/>
    </row>
    <row r="263" spans="1:22">
      <c r="A263" s="49"/>
      <c r="B263" s="48"/>
      <c r="C263" s="50"/>
      <c r="D263" s="50"/>
      <c r="E263" s="51"/>
      <c r="F263" s="49"/>
      <c r="G263" s="50"/>
      <c r="H263" s="55"/>
      <c r="I263" s="49"/>
      <c r="J263" s="50"/>
      <c r="K263" s="58"/>
      <c r="L263" s="49"/>
      <c r="M263" s="49"/>
      <c r="N263" s="55"/>
      <c r="O263" s="57"/>
      <c r="P263" s="57"/>
      <c r="Q263" s="55"/>
      <c r="R263" s="56"/>
      <c r="S263" s="57"/>
      <c r="T263" s="56"/>
      <c r="U263" s="56"/>
      <c r="V263" s="54"/>
    </row>
    <row r="264" spans="1:22">
      <c r="A264" s="49"/>
      <c r="B264" s="48"/>
      <c r="C264" s="50"/>
      <c r="D264" s="50"/>
      <c r="E264" s="51"/>
      <c r="F264" s="51"/>
      <c r="G264" s="50"/>
      <c r="H264" s="55"/>
      <c r="I264" s="49"/>
      <c r="J264" s="50"/>
      <c r="K264" s="58"/>
      <c r="L264" s="49"/>
      <c r="M264" s="49"/>
      <c r="N264" s="55"/>
      <c r="O264" s="57"/>
      <c r="P264" s="57"/>
      <c r="Q264" s="55"/>
      <c r="R264" s="56"/>
      <c r="S264" s="57"/>
      <c r="T264" s="56"/>
      <c r="U264" s="56"/>
      <c r="V264" s="54"/>
    </row>
    <row r="265" spans="1:22">
      <c r="A265" s="49"/>
      <c r="B265" s="48"/>
      <c r="C265" s="50"/>
      <c r="D265" s="50"/>
      <c r="E265" s="51"/>
      <c r="F265" s="51"/>
      <c r="G265" s="50"/>
      <c r="H265" s="55"/>
      <c r="I265" s="49"/>
      <c r="J265" s="50"/>
      <c r="K265" s="58"/>
      <c r="L265" s="49"/>
      <c r="M265" s="49"/>
      <c r="N265" s="55"/>
      <c r="O265" s="57"/>
      <c r="P265" s="57"/>
      <c r="Q265" s="55"/>
      <c r="R265" s="56"/>
      <c r="S265" s="57"/>
      <c r="T265" s="56"/>
      <c r="U265" s="56"/>
      <c r="V265" s="54"/>
    </row>
    <row r="266" spans="1:22">
      <c r="A266" s="49"/>
      <c r="B266" s="48"/>
      <c r="C266" s="50"/>
      <c r="D266" s="50"/>
      <c r="E266" s="51"/>
      <c r="F266" s="51"/>
      <c r="G266" s="50"/>
      <c r="H266" s="55"/>
      <c r="I266" s="49"/>
      <c r="J266" s="50"/>
      <c r="K266" s="58"/>
      <c r="L266" s="49"/>
      <c r="M266" s="49"/>
      <c r="N266" s="55"/>
      <c r="O266" s="57"/>
      <c r="P266" s="57"/>
      <c r="Q266" s="55"/>
      <c r="R266" s="56"/>
      <c r="S266" s="57"/>
      <c r="T266" s="56"/>
      <c r="U266" s="56"/>
      <c r="V266" s="54"/>
    </row>
    <row r="267" spans="1:22">
      <c r="A267" s="49"/>
      <c r="B267" s="48"/>
      <c r="C267" s="50"/>
      <c r="D267" s="50"/>
      <c r="E267" s="51"/>
      <c r="F267" s="51"/>
      <c r="G267" s="50"/>
      <c r="H267" s="55"/>
      <c r="I267" s="49"/>
      <c r="J267" s="50"/>
      <c r="K267" s="58"/>
      <c r="L267" s="49"/>
      <c r="M267" s="49"/>
      <c r="N267" s="55"/>
      <c r="O267" s="57"/>
      <c r="P267" s="57"/>
      <c r="Q267" s="55"/>
      <c r="R267" s="56"/>
      <c r="S267" s="57"/>
      <c r="T267" s="56"/>
      <c r="U267" s="56"/>
      <c r="V267" s="54"/>
    </row>
    <row r="268" spans="1:22">
      <c r="A268" s="49"/>
      <c r="B268" s="48"/>
      <c r="C268" s="50"/>
      <c r="D268" s="50"/>
      <c r="E268" s="51"/>
      <c r="F268" s="49"/>
      <c r="G268" s="49"/>
      <c r="H268" s="55"/>
      <c r="I268" s="49"/>
      <c r="J268" s="50"/>
      <c r="K268" s="58"/>
      <c r="L268" s="49"/>
      <c r="M268" s="49"/>
      <c r="N268" s="55"/>
      <c r="O268" s="57"/>
      <c r="P268" s="57"/>
      <c r="Q268" s="55"/>
      <c r="R268" s="56"/>
      <c r="S268" s="57"/>
      <c r="T268" s="56"/>
      <c r="U268" s="56"/>
      <c r="V268" s="54"/>
    </row>
    <row r="269" spans="1:22">
      <c r="A269" s="49"/>
      <c r="B269" s="48"/>
      <c r="C269" s="50"/>
      <c r="D269" s="50"/>
      <c r="E269" s="51"/>
      <c r="F269" s="49"/>
      <c r="G269" s="49"/>
      <c r="H269" s="55"/>
      <c r="I269" s="49"/>
      <c r="J269" s="50"/>
      <c r="K269" s="58"/>
      <c r="L269" s="49"/>
      <c r="M269" s="49"/>
      <c r="N269" s="55"/>
      <c r="O269" s="57"/>
      <c r="P269" s="57"/>
      <c r="Q269" s="55"/>
      <c r="R269" s="56"/>
      <c r="S269" s="57"/>
      <c r="T269" s="56"/>
      <c r="U269" s="56"/>
      <c r="V269" s="54"/>
    </row>
    <row r="270" spans="1:22">
      <c r="A270" s="49"/>
      <c r="B270" s="48"/>
      <c r="C270" s="50"/>
      <c r="D270" s="50"/>
      <c r="E270" s="51"/>
      <c r="F270" s="49"/>
      <c r="G270" s="49"/>
      <c r="H270" s="55"/>
      <c r="I270" s="49"/>
      <c r="J270" s="50"/>
      <c r="K270" s="58"/>
      <c r="L270" s="49"/>
      <c r="M270" s="49"/>
      <c r="N270" s="55"/>
      <c r="O270" s="57"/>
      <c r="P270" s="57"/>
      <c r="Q270" s="55"/>
      <c r="R270" s="56"/>
      <c r="S270" s="57"/>
      <c r="T270" s="56"/>
      <c r="U270" s="56"/>
      <c r="V270" s="54"/>
    </row>
    <row r="271" spans="1:22">
      <c r="A271" s="49"/>
      <c r="B271" s="48"/>
      <c r="C271" s="50"/>
      <c r="D271" s="50"/>
      <c r="E271" s="51"/>
      <c r="F271" s="49"/>
      <c r="G271" s="49"/>
      <c r="H271" s="55"/>
      <c r="I271" s="49"/>
      <c r="J271" s="50"/>
      <c r="K271" s="58"/>
      <c r="L271" s="49"/>
      <c r="M271" s="49"/>
      <c r="N271" s="55"/>
      <c r="O271" s="57"/>
      <c r="P271" s="57"/>
      <c r="Q271" s="55"/>
      <c r="R271" s="56"/>
      <c r="S271" s="57"/>
      <c r="T271" s="56"/>
      <c r="U271" s="56"/>
      <c r="V271" s="54"/>
    </row>
    <row r="272" spans="1:22">
      <c r="A272" s="49"/>
      <c r="B272" s="48"/>
      <c r="C272" s="50"/>
      <c r="D272" s="50"/>
      <c r="E272" s="51"/>
      <c r="F272" s="49"/>
      <c r="G272" s="49"/>
      <c r="H272" s="55"/>
      <c r="I272" s="49"/>
      <c r="J272" s="50"/>
      <c r="K272" s="58"/>
      <c r="L272" s="49"/>
      <c r="M272" s="49"/>
      <c r="N272" s="55"/>
      <c r="O272" s="57"/>
      <c r="P272" s="57"/>
      <c r="Q272" s="55"/>
      <c r="R272" s="56"/>
      <c r="S272" s="57"/>
      <c r="T272" s="56"/>
      <c r="U272" s="56"/>
      <c r="V272" s="54"/>
    </row>
    <row r="273" spans="1:22">
      <c r="A273" s="49"/>
      <c r="B273" s="48"/>
      <c r="C273" s="50"/>
      <c r="D273" s="50"/>
      <c r="E273" s="51"/>
      <c r="F273" s="49"/>
      <c r="G273" s="49"/>
      <c r="H273" s="55"/>
      <c r="I273" s="49"/>
      <c r="J273" s="50"/>
      <c r="K273" s="58"/>
      <c r="L273" s="49"/>
      <c r="M273" s="49"/>
      <c r="N273" s="55"/>
      <c r="O273" s="57"/>
      <c r="P273" s="57"/>
      <c r="Q273" s="55"/>
      <c r="R273" s="56"/>
      <c r="S273" s="57"/>
      <c r="T273" s="56"/>
      <c r="U273" s="56"/>
      <c r="V273" s="54"/>
    </row>
    <row r="274" spans="1:22">
      <c r="A274" s="49"/>
      <c r="B274" s="48"/>
      <c r="C274" s="50"/>
      <c r="D274" s="50"/>
      <c r="E274" s="51"/>
      <c r="F274" s="49"/>
      <c r="G274" s="50"/>
      <c r="H274" s="55"/>
      <c r="I274" s="49"/>
      <c r="J274" s="50"/>
      <c r="K274" s="58"/>
      <c r="L274" s="49"/>
      <c r="M274" s="49"/>
      <c r="N274" s="55"/>
      <c r="O274" s="57"/>
      <c r="P274" s="57"/>
      <c r="Q274" s="55"/>
      <c r="R274" s="56"/>
      <c r="S274" s="57"/>
      <c r="T274" s="56"/>
      <c r="U274" s="56"/>
      <c r="V274" s="54"/>
    </row>
    <row r="275" spans="1:22">
      <c r="A275" s="49"/>
      <c r="B275" s="48"/>
      <c r="C275" s="50"/>
      <c r="D275" s="50"/>
      <c r="E275" s="51"/>
      <c r="F275" s="49"/>
      <c r="G275" s="50"/>
      <c r="H275" s="55"/>
      <c r="I275" s="49"/>
      <c r="J275" s="50"/>
      <c r="K275" s="58"/>
      <c r="L275" s="49"/>
      <c r="M275" s="49"/>
      <c r="N275" s="55"/>
      <c r="O275" s="57"/>
      <c r="P275" s="57"/>
      <c r="Q275" s="55"/>
      <c r="R275" s="56"/>
      <c r="S275" s="57"/>
      <c r="T275" s="56"/>
      <c r="U275" s="56"/>
      <c r="V275" s="54"/>
    </row>
    <row r="276" spans="1:22">
      <c r="A276" s="49"/>
      <c r="B276" s="48"/>
      <c r="C276" s="50"/>
      <c r="D276" s="50"/>
      <c r="E276" s="51"/>
      <c r="F276" s="49"/>
      <c r="G276" s="50"/>
      <c r="H276" s="55"/>
      <c r="I276" s="49"/>
      <c r="J276" s="50"/>
      <c r="K276" s="58"/>
      <c r="L276" s="49"/>
      <c r="M276" s="49"/>
      <c r="N276" s="55"/>
      <c r="O276" s="57"/>
      <c r="P276" s="57"/>
      <c r="Q276" s="55"/>
      <c r="R276" s="56"/>
      <c r="S276" s="57"/>
      <c r="T276" s="56"/>
      <c r="U276" s="56"/>
      <c r="V276" s="54"/>
    </row>
    <row r="277" spans="1:22">
      <c r="A277" s="49"/>
      <c r="B277" s="48"/>
      <c r="C277" s="50"/>
      <c r="D277" s="50"/>
      <c r="E277" s="51"/>
      <c r="F277" s="49"/>
      <c r="G277" s="50"/>
      <c r="H277" s="55"/>
      <c r="I277" s="49"/>
      <c r="J277" s="50"/>
      <c r="K277" s="58"/>
      <c r="L277" s="49"/>
      <c r="M277" s="49"/>
      <c r="N277" s="55"/>
      <c r="O277" s="57"/>
      <c r="P277" s="57"/>
      <c r="Q277" s="55"/>
      <c r="R277" s="56"/>
      <c r="S277" s="57"/>
      <c r="T277" s="56"/>
      <c r="U277" s="56"/>
      <c r="V277" s="54"/>
    </row>
    <row r="278" spans="1:22">
      <c r="A278" s="49"/>
      <c r="B278" s="48"/>
      <c r="C278" s="50"/>
      <c r="D278" s="50"/>
      <c r="E278" s="51"/>
      <c r="F278" s="49"/>
      <c r="G278" s="50"/>
      <c r="H278" s="55"/>
      <c r="I278" s="49"/>
      <c r="J278" s="50"/>
      <c r="K278" s="58"/>
      <c r="L278" s="49"/>
      <c r="M278" s="49"/>
      <c r="N278" s="55"/>
      <c r="O278" s="57"/>
      <c r="P278" s="57"/>
      <c r="Q278" s="55"/>
      <c r="R278" s="56"/>
      <c r="S278" s="57"/>
      <c r="T278" s="56"/>
      <c r="U278" s="56"/>
      <c r="V278" s="54"/>
    </row>
    <row r="279" spans="1:22">
      <c r="A279" s="49"/>
      <c r="B279" s="48"/>
      <c r="C279" s="50"/>
      <c r="D279" s="50"/>
      <c r="E279" s="51"/>
      <c r="F279" s="49"/>
      <c r="G279" s="50"/>
      <c r="H279" s="55"/>
      <c r="I279" s="49"/>
      <c r="J279" s="50"/>
      <c r="K279" s="58"/>
      <c r="L279" s="49"/>
      <c r="M279" s="49"/>
      <c r="N279" s="55"/>
      <c r="O279" s="57"/>
      <c r="P279" s="57"/>
      <c r="Q279" s="55"/>
      <c r="R279" s="56"/>
      <c r="S279" s="57"/>
      <c r="T279" s="56"/>
      <c r="U279" s="56"/>
      <c r="V279" s="54"/>
    </row>
    <row r="280" spans="1:22">
      <c r="A280" s="49"/>
      <c r="B280" s="48"/>
      <c r="C280" s="50"/>
      <c r="D280" s="50"/>
      <c r="E280" s="51"/>
      <c r="F280" s="49"/>
      <c r="G280" s="50"/>
      <c r="H280" s="55"/>
      <c r="I280" s="49"/>
      <c r="J280" s="50"/>
      <c r="K280" s="58"/>
      <c r="L280" s="49"/>
      <c r="M280" s="49"/>
      <c r="N280" s="55"/>
      <c r="O280" s="57"/>
      <c r="P280" s="57"/>
      <c r="Q280" s="55"/>
      <c r="R280" s="56"/>
      <c r="S280" s="57"/>
      <c r="T280" s="56"/>
      <c r="U280" s="56"/>
      <c r="V280" s="54"/>
    </row>
    <row r="281" spans="1:22">
      <c r="A281" s="49"/>
      <c r="B281" s="48"/>
      <c r="C281" s="50"/>
      <c r="D281" s="50"/>
      <c r="E281" s="51"/>
      <c r="F281" s="49"/>
      <c r="G281" s="50"/>
      <c r="H281" s="55"/>
      <c r="I281" s="49"/>
      <c r="J281" s="50"/>
      <c r="K281" s="58"/>
      <c r="L281" s="49"/>
      <c r="M281" s="49"/>
      <c r="N281" s="55"/>
      <c r="O281" s="57"/>
      <c r="P281" s="57"/>
      <c r="Q281" s="55"/>
      <c r="R281" s="56"/>
      <c r="S281" s="57"/>
      <c r="T281" s="56"/>
      <c r="U281" s="56"/>
      <c r="V281" s="54"/>
    </row>
    <row r="282" spans="1:22">
      <c r="A282" s="49"/>
      <c r="B282" s="48"/>
      <c r="C282" s="50"/>
      <c r="D282" s="50"/>
      <c r="E282" s="51"/>
      <c r="F282" s="49"/>
      <c r="G282" s="50"/>
      <c r="H282" s="55"/>
      <c r="I282" s="49"/>
      <c r="J282" s="50"/>
      <c r="K282" s="58"/>
      <c r="L282" s="49"/>
      <c r="M282" s="49"/>
      <c r="N282" s="55"/>
      <c r="O282" s="57"/>
      <c r="P282" s="57"/>
      <c r="Q282" s="55"/>
      <c r="R282" s="56"/>
      <c r="S282" s="57"/>
      <c r="T282" s="56"/>
      <c r="U282" s="56"/>
      <c r="V282" s="54"/>
    </row>
    <row r="283" spans="1:22">
      <c r="A283" s="49"/>
      <c r="B283" s="48"/>
      <c r="C283" s="50"/>
      <c r="D283" s="50"/>
      <c r="E283" s="51"/>
      <c r="F283" s="49"/>
      <c r="G283" s="50"/>
      <c r="H283" s="55"/>
      <c r="I283" s="49"/>
      <c r="J283" s="50"/>
      <c r="K283" s="58"/>
      <c r="L283" s="49"/>
      <c r="M283" s="49"/>
      <c r="N283" s="55"/>
      <c r="O283" s="57"/>
      <c r="P283" s="57"/>
      <c r="Q283" s="55"/>
      <c r="R283" s="56"/>
      <c r="S283" s="57"/>
      <c r="T283" s="56"/>
      <c r="U283" s="56"/>
      <c r="V283" s="54"/>
    </row>
    <row r="284" spans="1:22">
      <c r="A284" s="49"/>
      <c r="B284" s="48"/>
      <c r="C284" s="50"/>
      <c r="D284" s="50"/>
      <c r="E284" s="51"/>
      <c r="F284" s="49"/>
      <c r="G284" s="50"/>
      <c r="H284" s="55"/>
      <c r="I284" s="49"/>
      <c r="J284" s="50"/>
      <c r="K284" s="58"/>
      <c r="L284" s="49"/>
      <c r="M284" s="49"/>
      <c r="N284" s="55"/>
      <c r="O284" s="57"/>
      <c r="P284" s="57"/>
      <c r="Q284" s="55"/>
      <c r="R284" s="56"/>
      <c r="S284" s="57"/>
      <c r="T284" s="56"/>
      <c r="U284" s="56"/>
      <c r="V284" s="54"/>
    </row>
    <row r="285" spans="1:22">
      <c r="A285" s="49"/>
      <c r="B285" s="48"/>
      <c r="C285" s="50"/>
      <c r="D285" s="50"/>
      <c r="E285" s="51"/>
      <c r="F285" s="49"/>
      <c r="G285" s="50"/>
      <c r="H285" s="55"/>
      <c r="I285" s="49"/>
      <c r="J285" s="50"/>
      <c r="K285" s="58"/>
      <c r="L285" s="49"/>
      <c r="M285" s="49"/>
      <c r="N285" s="55"/>
      <c r="O285" s="57"/>
      <c r="P285" s="57"/>
      <c r="Q285" s="55"/>
      <c r="R285" s="56"/>
      <c r="S285" s="57"/>
      <c r="T285" s="56"/>
      <c r="U285" s="56"/>
      <c r="V285" s="54"/>
    </row>
    <row r="286" spans="1:22">
      <c r="A286" s="49"/>
      <c r="B286" s="48"/>
      <c r="C286" s="50"/>
      <c r="D286" s="50"/>
      <c r="E286" s="51"/>
      <c r="F286" s="49"/>
      <c r="G286" s="50"/>
      <c r="H286" s="55"/>
      <c r="I286" s="49"/>
      <c r="J286" s="50"/>
      <c r="K286" s="58"/>
      <c r="L286" s="49"/>
      <c r="M286" s="49"/>
      <c r="N286" s="55"/>
      <c r="O286" s="57"/>
      <c r="P286" s="57"/>
      <c r="Q286" s="55"/>
      <c r="R286" s="56"/>
      <c r="S286" s="57"/>
      <c r="T286" s="56"/>
      <c r="U286" s="56"/>
      <c r="V286" s="54"/>
    </row>
    <row r="287" spans="1:22">
      <c r="A287" s="49"/>
      <c r="B287" s="48"/>
      <c r="C287" s="50"/>
      <c r="D287" s="50"/>
      <c r="E287" s="51"/>
      <c r="F287" s="49"/>
      <c r="G287" s="50"/>
      <c r="H287" s="55"/>
      <c r="I287" s="49"/>
      <c r="J287" s="50"/>
      <c r="K287" s="58"/>
      <c r="L287" s="49"/>
      <c r="M287" s="49"/>
      <c r="N287" s="55"/>
      <c r="O287" s="57"/>
      <c r="P287" s="57"/>
      <c r="Q287" s="55"/>
      <c r="R287" s="56"/>
      <c r="S287" s="57"/>
      <c r="T287" s="56"/>
      <c r="U287" s="56"/>
      <c r="V287" s="54"/>
    </row>
    <row r="288" spans="1:22">
      <c r="A288" s="49"/>
      <c r="B288" s="48"/>
      <c r="C288" s="50"/>
      <c r="D288" s="50"/>
      <c r="E288" s="51"/>
      <c r="F288" s="49"/>
      <c r="G288" s="50"/>
      <c r="H288" s="55"/>
      <c r="I288" s="49"/>
      <c r="J288" s="50"/>
      <c r="K288" s="58"/>
      <c r="L288" s="49"/>
      <c r="M288" s="49"/>
      <c r="N288" s="55"/>
      <c r="O288" s="57"/>
      <c r="P288" s="57"/>
      <c r="Q288" s="55"/>
      <c r="R288" s="56"/>
      <c r="S288" s="57"/>
      <c r="T288" s="56"/>
      <c r="U288" s="56"/>
      <c r="V288" s="54"/>
    </row>
    <row r="289" spans="1:22">
      <c r="A289" s="49"/>
      <c r="B289" s="48"/>
      <c r="C289" s="50"/>
      <c r="D289" s="50"/>
      <c r="E289" s="51"/>
      <c r="F289" s="49"/>
      <c r="G289" s="50"/>
      <c r="H289" s="55"/>
      <c r="I289" s="49"/>
      <c r="J289" s="50"/>
      <c r="K289" s="58"/>
      <c r="L289" s="49"/>
      <c r="M289" s="49"/>
      <c r="N289" s="55"/>
      <c r="O289" s="57"/>
      <c r="P289" s="57"/>
      <c r="Q289" s="55"/>
      <c r="R289" s="56"/>
      <c r="S289" s="57"/>
      <c r="T289" s="56"/>
      <c r="U289" s="56"/>
      <c r="V289" s="54"/>
    </row>
    <row r="290" spans="1:22">
      <c r="A290" s="49"/>
      <c r="B290" s="48"/>
      <c r="C290" s="50"/>
      <c r="D290" s="50"/>
      <c r="E290" s="51"/>
      <c r="F290" s="51"/>
      <c r="G290" s="50"/>
      <c r="H290" s="55"/>
      <c r="I290" s="49"/>
      <c r="J290" s="50"/>
      <c r="K290" s="58"/>
      <c r="L290" s="49"/>
      <c r="M290" s="49"/>
      <c r="N290" s="55"/>
      <c r="O290" s="57"/>
      <c r="P290" s="57"/>
      <c r="Q290" s="55"/>
      <c r="R290" s="56"/>
      <c r="S290" s="57"/>
      <c r="T290" s="56"/>
      <c r="U290" s="56"/>
      <c r="V290" s="54"/>
    </row>
    <row r="291" spans="1:22">
      <c r="A291" s="49"/>
      <c r="B291" s="48"/>
      <c r="C291" s="50"/>
      <c r="D291" s="50"/>
      <c r="E291" s="51"/>
      <c r="F291" s="51"/>
      <c r="G291" s="50"/>
      <c r="H291" s="55"/>
      <c r="I291" s="49"/>
      <c r="J291" s="50"/>
      <c r="K291" s="58"/>
      <c r="L291" s="49"/>
      <c r="M291" s="49"/>
      <c r="N291" s="55"/>
      <c r="O291" s="57"/>
      <c r="P291" s="57"/>
      <c r="Q291" s="55"/>
      <c r="R291" s="56"/>
      <c r="S291" s="57"/>
      <c r="T291" s="56"/>
      <c r="U291" s="56"/>
      <c r="V291" s="54"/>
    </row>
    <row r="292" spans="1:22">
      <c r="A292" s="49"/>
      <c r="B292" s="48"/>
      <c r="C292" s="50"/>
      <c r="D292" s="50"/>
      <c r="E292" s="51"/>
      <c r="F292" s="49"/>
      <c r="G292" s="50"/>
      <c r="H292" s="55"/>
      <c r="I292" s="49"/>
      <c r="J292" s="50"/>
      <c r="K292" s="58"/>
      <c r="L292" s="49"/>
      <c r="M292" s="49"/>
      <c r="N292" s="55"/>
      <c r="O292" s="57"/>
      <c r="P292" s="57"/>
      <c r="Q292" s="55"/>
      <c r="R292" s="56"/>
      <c r="S292" s="57"/>
      <c r="T292" s="56"/>
      <c r="U292" s="56"/>
      <c r="V292" s="54"/>
    </row>
    <row r="293" spans="1:22">
      <c r="A293" s="49"/>
      <c r="B293" s="48"/>
      <c r="C293" s="50"/>
      <c r="D293" s="50"/>
      <c r="E293" s="51"/>
      <c r="F293" s="51"/>
      <c r="G293" s="50"/>
      <c r="H293" s="55"/>
      <c r="I293" s="49"/>
      <c r="J293" s="50"/>
      <c r="K293" s="58"/>
      <c r="L293" s="49"/>
      <c r="M293" s="49"/>
      <c r="N293" s="55"/>
      <c r="O293" s="57"/>
      <c r="P293" s="57"/>
      <c r="Q293" s="55"/>
      <c r="R293" s="56"/>
      <c r="S293" s="57"/>
      <c r="T293" s="56"/>
      <c r="U293" s="56"/>
      <c r="V293" s="54"/>
    </row>
    <row r="294" spans="1:22">
      <c r="A294" s="49"/>
      <c r="B294" s="48"/>
      <c r="C294" s="58"/>
      <c r="D294" s="50"/>
      <c r="E294" s="51"/>
      <c r="F294" s="56"/>
      <c r="G294" s="58"/>
      <c r="H294" s="55"/>
      <c r="I294" s="49"/>
      <c r="J294" s="50"/>
      <c r="K294" s="58"/>
      <c r="L294" s="49"/>
      <c r="M294" s="49"/>
      <c r="N294" s="55"/>
      <c r="O294" s="57"/>
      <c r="P294" s="57"/>
      <c r="Q294" s="55"/>
      <c r="R294" s="56"/>
      <c r="S294" s="57"/>
      <c r="T294" s="56"/>
      <c r="U294" s="56"/>
      <c r="V294" s="54"/>
    </row>
    <row r="295" spans="1:22">
      <c r="A295" s="49"/>
      <c r="B295" s="48"/>
      <c r="C295" s="58"/>
      <c r="D295" s="50"/>
      <c r="E295" s="51"/>
      <c r="F295" s="56"/>
      <c r="G295" s="58"/>
      <c r="H295" s="55"/>
      <c r="I295" s="49"/>
      <c r="J295" s="50"/>
      <c r="K295" s="58"/>
      <c r="L295" s="49"/>
      <c r="M295" s="49"/>
      <c r="N295" s="55"/>
      <c r="O295" s="57"/>
      <c r="P295" s="57"/>
      <c r="Q295" s="55"/>
      <c r="R295" s="56"/>
      <c r="S295" s="57"/>
      <c r="T295" s="56"/>
      <c r="U295" s="56"/>
      <c r="V295" s="54"/>
    </row>
    <row r="296" spans="1:22">
      <c r="A296" s="49"/>
      <c r="B296" s="48"/>
      <c r="C296" s="58"/>
      <c r="D296" s="50"/>
      <c r="E296" s="51"/>
      <c r="F296" s="56"/>
      <c r="G296" s="58"/>
      <c r="H296" s="55"/>
      <c r="I296" s="49"/>
      <c r="J296" s="50"/>
      <c r="K296" s="58"/>
      <c r="L296" s="49"/>
      <c r="M296" s="49"/>
      <c r="N296" s="55"/>
      <c r="O296" s="57"/>
      <c r="P296" s="57"/>
      <c r="Q296" s="55"/>
      <c r="R296" s="56"/>
      <c r="S296" s="57"/>
      <c r="T296" s="56"/>
      <c r="U296" s="56"/>
      <c r="V296" s="54"/>
    </row>
    <row r="297" spans="1:22">
      <c r="A297" s="49"/>
      <c r="B297" s="48"/>
      <c r="C297" s="58"/>
      <c r="D297" s="50"/>
      <c r="E297" s="51"/>
      <c r="F297" s="56"/>
      <c r="G297" s="58"/>
      <c r="H297" s="55"/>
      <c r="I297" s="49"/>
      <c r="J297" s="50"/>
      <c r="K297" s="58"/>
      <c r="L297" s="49"/>
      <c r="M297" s="49"/>
      <c r="N297" s="55"/>
      <c r="O297" s="57"/>
      <c r="P297" s="57"/>
      <c r="Q297" s="55"/>
      <c r="R297" s="56"/>
      <c r="S297" s="57"/>
      <c r="T297" s="56"/>
      <c r="U297" s="56"/>
      <c r="V297" s="54"/>
    </row>
    <row r="298" spans="1:22">
      <c r="A298" s="49"/>
      <c r="B298" s="48"/>
      <c r="C298" s="58"/>
      <c r="D298" s="50"/>
      <c r="E298" s="51"/>
      <c r="F298" s="56"/>
      <c r="G298" s="58"/>
      <c r="H298" s="55"/>
      <c r="I298" s="49"/>
      <c r="J298" s="50"/>
      <c r="K298" s="58"/>
      <c r="L298" s="49"/>
      <c r="M298" s="49"/>
      <c r="N298" s="55"/>
      <c r="O298" s="57"/>
      <c r="P298" s="57"/>
      <c r="Q298" s="55"/>
      <c r="R298" s="56"/>
      <c r="S298" s="57"/>
      <c r="T298" s="56"/>
      <c r="U298" s="56"/>
      <c r="V298" s="54"/>
    </row>
    <row r="299" spans="1:22">
      <c r="A299" s="49"/>
      <c r="B299" s="48"/>
      <c r="C299" s="58"/>
      <c r="D299" s="50"/>
      <c r="E299" s="51"/>
      <c r="F299" s="56"/>
      <c r="G299" s="58"/>
      <c r="H299" s="55"/>
      <c r="I299" s="49"/>
      <c r="J299" s="50"/>
      <c r="K299" s="58"/>
      <c r="L299" s="49"/>
      <c r="M299" s="49"/>
      <c r="N299" s="55"/>
      <c r="O299" s="57"/>
      <c r="P299" s="57"/>
      <c r="Q299" s="55"/>
      <c r="R299" s="56"/>
      <c r="S299" s="57"/>
      <c r="T299" s="56"/>
      <c r="U299" s="56"/>
      <c r="V299" s="54"/>
    </row>
    <row r="300" spans="1:22">
      <c r="A300" s="49"/>
      <c r="B300" s="48"/>
      <c r="C300" s="58"/>
      <c r="D300" s="50"/>
      <c r="E300" s="51"/>
      <c r="F300" s="56"/>
      <c r="G300" s="58"/>
      <c r="H300" s="55"/>
      <c r="I300" s="49"/>
      <c r="J300" s="50"/>
      <c r="K300" s="58"/>
      <c r="L300" s="49"/>
      <c r="M300" s="49"/>
      <c r="N300" s="55"/>
      <c r="O300" s="57"/>
      <c r="P300" s="57"/>
      <c r="Q300" s="55"/>
      <c r="R300" s="56"/>
      <c r="S300" s="57"/>
      <c r="T300" s="56"/>
      <c r="U300" s="56"/>
      <c r="V300" s="54"/>
    </row>
    <row r="301" spans="1:22">
      <c r="A301" s="49"/>
      <c r="B301" s="48"/>
      <c r="C301" s="58"/>
      <c r="D301" s="50"/>
      <c r="E301" s="51"/>
      <c r="F301" s="56"/>
      <c r="G301" s="58"/>
      <c r="H301" s="55"/>
      <c r="I301" s="49"/>
      <c r="J301" s="50"/>
      <c r="K301" s="58"/>
      <c r="L301" s="49"/>
      <c r="M301" s="49"/>
      <c r="N301" s="55"/>
      <c r="O301" s="57"/>
      <c r="P301" s="57"/>
      <c r="Q301" s="55"/>
      <c r="R301" s="56"/>
      <c r="S301" s="57"/>
      <c r="T301" s="56"/>
      <c r="U301" s="56"/>
      <c r="V301" s="54"/>
    </row>
    <row r="302" spans="1:22">
      <c r="A302" s="49"/>
      <c r="B302" s="48"/>
      <c r="C302" s="58"/>
      <c r="D302" s="50"/>
      <c r="E302" s="51"/>
      <c r="F302" s="56"/>
      <c r="G302" s="58"/>
      <c r="H302" s="55"/>
      <c r="I302" s="49"/>
      <c r="J302" s="50"/>
      <c r="K302" s="58"/>
      <c r="L302" s="49"/>
      <c r="M302" s="49"/>
      <c r="N302" s="55"/>
      <c r="O302" s="57"/>
      <c r="P302" s="57"/>
      <c r="Q302" s="55"/>
      <c r="R302" s="56"/>
      <c r="S302" s="57"/>
      <c r="T302" s="56"/>
      <c r="U302" s="56"/>
      <c r="V302" s="54"/>
    </row>
    <row r="303" spans="1:22">
      <c r="A303" s="49"/>
      <c r="B303" s="48"/>
      <c r="C303" s="50"/>
      <c r="D303" s="50"/>
      <c r="E303" s="51"/>
      <c r="F303" s="51"/>
      <c r="G303" s="50"/>
      <c r="H303" s="55"/>
      <c r="I303" s="49"/>
      <c r="J303" s="50"/>
      <c r="K303" s="58"/>
      <c r="L303" s="49"/>
      <c r="M303" s="49"/>
      <c r="N303" s="55"/>
      <c r="O303" s="57"/>
      <c r="P303" s="57"/>
      <c r="Q303" s="55"/>
      <c r="R303" s="56"/>
      <c r="S303" s="57"/>
      <c r="T303" s="56"/>
      <c r="U303" s="56"/>
      <c r="V303" s="54"/>
    </row>
    <row r="304" spans="1:22">
      <c r="A304" s="49"/>
      <c r="B304" s="48"/>
      <c r="C304" s="50"/>
      <c r="D304" s="50"/>
      <c r="E304" s="51"/>
      <c r="F304" s="49"/>
      <c r="G304" s="50"/>
      <c r="H304" s="55"/>
      <c r="I304" s="49"/>
      <c r="J304" s="50"/>
      <c r="K304" s="58"/>
      <c r="L304" s="49"/>
      <c r="M304" s="49"/>
      <c r="N304" s="55"/>
      <c r="O304" s="57"/>
      <c r="P304" s="57"/>
      <c r="Q304" s="55"/>
      <c r="R304" s="56"/>
      <c r="S304" s="57"/>
      <c r="T304" s="56"/>
      <c r="U304" s="56"/>
      <c r="V304" s="54"/>
    </row>
    <row r="305" spans="1:22">
      <c r="A305" s="49"/>
      <c r="B305" s="48"/>
      <c r="C305" s="50"/>
      <c r="D305" s="50"/>
      <c r="E305" s="51"/>
      <c r="F305" s="49"/>
      <c r="G305" s="50"/>
      <c r="H305" s="55"/>
      <c r="I305" s="49"/>
      <c r="J305" s="50"/>
      <c r="K305" s="58"/>
      <c r="L305" s="49"/>
      <c r="M305" s="49"/>
      <c r="N305" s="55"/>
      <c r="O305" s="57"/>
      <c r="P305" s="57"/>
      <c r="Q305" s="55"/>
      <c r="R305" s="56"/>
      <c r="S305" s="57"/>
      <c r="T305" s="56"/>
      <c r="U305" s="56"/>
      <c r="V305" s="54"/>
    </row>
    <row r="306" spans="1:22">
      <c r="A306" s="49"/>
      <c r="B306" s="48"/>
      <c r="C306" s="50"/>
      <c r="D306" s="50"/>
      <c r="E306" s="51"/>
      <c r="F306" s="49"/>
      <c r="G306" s="50"/>
      <c r="H306" s="55"/>
      <c r="I306" s="49"/>
      <c r="J306" s="50"/>
      <c r="K306" s="58"/>
      <c r="L306" s="49"/>
      <c r="M306" s="49"/>
      <c r="N306" s="55"/>
      <c r="O306" s="57"/>
      <c r="P306" s="57"/>
      <c r="Q306" s="55"/>
      <c r="R306" s="56"/>
      <c r="S306" s="57"/>
      <c r="T306" s="56"/>
      <c r="U306" s="56"/>
      <c r="V306" s="54"/>
    </row>
    <row r="307" spans="1:22">
      <c r="A307" s="49"/>
      <c r="B307" s="48"/>
      <c r="C307" s="50"/>
      <c r="D307" s="50"/>
      <c r="E307" s="51"/>
      <c r="F307" s="49"/>
      <c r="G307" s="50"/>
      <c r="H307" s="55"/>
      <c r="I307" s="49"/>
      <c r="J307" s="50"/>
      <c r="K307" s="58"/>
      <c r="L307" s="49"/>
      <c r="M307" s="49"/>
      <c r="N307" s="55"/>
      <c r="O307" s="57"/>
      <c r="P307" s="57"/>
      <c r="Q307" s="55"/>
      <c r="R307" s="56"/>
      <c r="S307" s="57"/>
      <c r="T307" s="56"/>
      <c r="U307" s="56"/>
      <c r="V307" s="54"/>
    </row>
    <row r="308" spans="1:22">
      <c r="A308" s="49"/>
      <c r="B308" s="48"/>
      <c r="C308" s="50"/>
      <c r="D308" s="50"/>
      <c r="E308" s="51"/>
      <c r="F308" s="49"/>
      <c r="G308" s="50"/>
      <c r="H308" s="55"/>
      <c r="I308" s="49"/>
      <c r="J308" s="50"/>
      <c r="K308" s="58"/>
      <c r="L308" s="49"/>
      <c r="M308" s="49"/>
      <c r="N308" s="55"/>
      <c r="O308" s="57"/>
      <c r="P308" s="57"/>
      <c r="Q308" s="55"/>
      <c r="R308" s="56"/>
      <c r="S308" s="57"/>
      <c r="T308" s="56"/>
      <c r="U308" s="56"/>
      <c r="V308" s="54"/>
    </row>
    <row r="309" spans="1:22">
      <c r="A309" s="49"/>
      <c r="B309" s="48"/>
      <c r="C309" s="50"/>
      <c r="D309" s="50"/>
      <c r="E309" s="51"/>
      <c r="F309" s="49"/>
      <c r="G309" s="50"/>
      <c r="H309" s="55"/>
      <c r="I309" s="49"/>
      <c r="J309" s="50"/>
      <c r="K309" s="58"/>
      <c r="L309" s="49"/>
      <c r="M309" s="49"/>
      <c r="N309" s="55"/>
      <c r="O309" s="57"/>
      <c r="P309" s="57"/>
      <c r="Q309" s="55"/>
      <c r="R309" s="56"/>
      <c r="S309" s="57"/>
      <c r="T309" s="56"/>
      <c r="U309" s="56"/>
      <c r="V309" s="54"/>
    </row>
    <row r="310" spans="1:22">
      <c r="A310" s="49"/>
      <c r="B310" s="48"/>
      <c r="C310" s="50"/>
      <c r="D310" s="50"/>
      <c r="E310" s="51"/>
      <c r="F310" s="49"/>
      <c r="G310" s="50"/>
      <c r="H310" s="55"/>
      <c r="I310" s="49"/>
      <c r="J310" s="50"/>
      <c r="K310" s="58"/>
      <c r="L310" s="49"/>
      <c r="M310" s="49"/>
      <c r="N310" s="55"/>
      <c r="O310" s="57"/>
      <c r="P310" s="57"/>
      <c r="Q310" s="55"/>
      <c r="R310" s="56"/>
      <c r="S310" s="57"/>
      <c r="T310" s="56"/>
      <c r="U310" s="56"/>
      <c r="V310" s="54"/>
    </row>
    <row r="311" spans="1:22">
      <c r="A311" s="49"/>
      <c r="B311" s="48"/>
      <c r="C311" s="50"/>
      <c r="D311" s="50"/>
      <c r="E311" s="51"/>
      <c r="F311" s="49"/>
      <c r="G311" s="50"/>
      <c r="H311" s="55"/>
      <c r="I311" s="49"/>
      <c r="J311" s="50"/>
      <c r="K311" s="58"/>
      <c r="L311" s="49"/>
      <c r="M311" s="49"/>
      <c r="N311" s="55"/>
      <c r="O311" s="57"/>
      <c r="P311" s="57"/>
      <c r="Q311" s="55"/>
      <c r="R311" s="56"/>
      <c r="S311" s="57"/>
      <c r="T311" s="56"/>
      <c r="U311" s="56"/>
      <c r="V311" s="54"/>
    </row>
    <row r="312" spans="1:22">
      <c r="A312" s="49"/>
      <c r="B312" s="48"/>
      <c r="C312" s="50"/>
      <c r="D312" s="50"/>
      <c r="E312" s="51"/>
      <c r="F312" s="49"/>
      <c r="G312" s="50"/>
      <c r="H312" s="55"/>
      <c r="I312" s="49"/>
      <c r="J312" s="50"/>
      <c r="K312" s="58"/>
      <c r="L312" s="49"/>
      <c r="M312" s="49"/>
      <c r="N312" s="55"/>
      <c r="O312" s="57"/>
      <c r="P312" s="57"/>
      <c r="Q312" s="55"/>
      <c r="R312" s="56"/>
      <c r="S312" s="57"/>
      <c r="T312" s="56"/>
      <c r="U312" s="56"/>
      <c r="V312" s="54"/>
    </row>
    <row r="313" spans="1:22">
      <c r="A313" s="49"/>
      <c r="B313" s="48"/>
      <c r="C313" s="50"/>
      <c r="D313" s="50"/>
      <c r="E313" s="51"/>
      <c r="F313" s="51"/>
      <c r="G313" s="50"/>
      <c r="H313" s="55"/>
      <c r="I313" s="49"/>
      <c r="J313" s="50"/>
      <c r="K313" s="58"/>
      <c r="L313" s="49"/>
      <c r="M313" s="49"/>
      <c r="N313" s="55"/>
      <c r="O313" s="57"/>
      <c r="P313" s="57"/>
      <c r="Q313" s="55"/>
      <c r="R313" s="56"/>
      <c r="S313" s="57"/>
      <c r="T313" s="56"/>
      <c r="U313" s="56"/>
      <c r="V313" s="54"/>
    </row>
    <row r="314" spans="1:22">
      <c r="A314" s="49"/>
      <c r="B314" s="48"/>
      <c r="C314" s="50"/>
      <c r="D314" s="50"/>
      <c r="E314" s="51"/>
      <c r="F314" s="51"/>
      <c r="G314" s="50"/>
      <c r="H314" s="55"/>
      <c r="I314" s="49"/>
      <c r="J314" s="50"/>
      <c r="K314" s="58"/>
      <c r="L314" s="49"/>
      <c r="M314" s="49"/>
      <c r="N314" s="55"/>
      <c r="O314" s="57"/>
      <c r="P314" s="57"/>
      <c r="Q314" s="55"/>
      <c r="R314" s="56"/>
      <c r="S314" s="57"/>
      <c r="T314" s="56"/>
      <c r="U314" s="56"/>
      <c r="V314" s="54"/>
    </row>
    <row r="315" spans="1:22">
      <c r="A315" s="49"/>
      <c r="B315" s="48"/>
      <c r="C315" s="50"/>
      <c r="D315" s="50"/>
      <c r="E315" s="51"/>
      <c r="F315" s="49"/>
      <c r="G315" s="50"/>
      <c r="H315" s="55"/>
      <c r="I315" s="49"/>
      <c r="J315" s="50"/>
      <c r="K315" s="58"/>
      <c r="L315" s="49"/>
      <c r="M315" s="49"/>
      <c r="N315" s="55"/>
      <c r="O315" s="57"/>
      <c r="P315" s="57"/>
      <c r="Q315" s="55"/>
      <c r="R315" s="56"/>
      <c r="S315" s="57"/>
      <c r="T315" s="56"/>
      <c r="U315" s="56"/>
      <c r="V315" s="54"/>
    </row>
    <row r="316" spans="1:22">
      <c r="A316" s="49"/>
      <c r="B316" s="48"/>
      <c r="C316" s="50"/>
      <c r="D316" s="50"/>
      <c r="E316" s="51"/>
      <c r="F316" s="51"/>
      <c r="G316" s="50"/>
      <c r="H316" s="55"/>
      <c r="I316" s="49"/>
      <c r="J316" s="50"/>
      <c r="K316" s="58"/>
      <c r="L316" s="49"/>
      <c r="M316" s="49"/>
      <c r="N316" s="55"/>
      <c r="O316" s="57"/>
      <c r="P316" s="57"/>
      <c r="Q316" s="55"/>
      <c r="R316" s="56"/>
      <c r="S316" s="57"/>
      <c r="T316" s="56"/>
      <c r="U316" s="56"/>
      <c r="V316" s="54"/>
    </row>
    <row r="317" spans="1:22">
      <c r="A317" s="49"/>
      <c r="B317" s="48"/>
      <c r="C317" s="58"/>
      <c r="D317" s="50"/>
      <c r="E317" s="51"/>
      <c r="F317" s="56"/>
      <c r="G317" s="58"/>
      <c r="H317" s="55"/>
      <c r="I317" s="49"/>
      <c r="J317" s="50"/>
      <c r="K317" s="58"/>
      <c r="L317" s="49"/>
      <c r="M317" s="49"/>
      <c r="N317" s="55"/>
      <c r="O317" s="57"/>
      <c r="P317" s="57"/>
      <c r="Q317" s="55"/>
      <c r="R317" s="56"/>
      <c r="S317" s="57"/>
      <c r="T317" s="56"/>
      <c r="U317" s="56"/>
      <c r="V317" s="54"/>
    </row>
    <row r="318" spans="1:22">
      <c r="A318" s="49"/>
      <c r="B318" s="48"/>
      <c r="C318" s="58"/>
      <c r="D318" s="50"/>
      <c r="E318" s="51"/>
      <c r="F318" s="56"/>
      <c r="G318" s="58"/>
      <c r="H318" s="55"/>
      <c r="I318" s="49"/>
      <c r="J318" s="50"/>
      <c r="K318" s="58"/>
      <c r="L318" s="49"/>
      <c r="M318" s="49"/>
      <c r="N318" s="55"/>
      <c r="O318" s="57"/>
      <c r="P318" s="57"/>
      <c r="Q318" s="55"/>
      <c r="R318" s="56"/>
      <c r="S318" s="57"/>
      <c r="T318" s="56"/>
      <c r="U318" s="56"/>
      <c r="V318" s="54"/>
    </row>
    <row r="319" spans="1:22">
      <c r="A319" s="49"/>
      <c r="B319" s="48"/>
      <c r="C319" s="58"/>
      <c r="D319" s="50"/>
      <c r="E319" s="51"/>
      <c r="F319" s="56"/>
      <c r="G319" s="58"/>
      <c r="H319" s="55"/>
      <c r="I319" s="49"/>
      <c r="J319" s="50"/>
      <c r="K319" s="58"/>
      <c r="L319" s="49"/>
      <c r="M319" s="49"/>
      <c r="N319" s="55"/>
      <c r="O319" s="57"/>
      <c r="P319" s="57"/>
      <c r="Q319" s="55"/>
      <c r="R319" s="56"/>
      <c r="S319" s="57"/>
      <c r="T319" s="56"/>
      <c r="U319" s="56"/>
      <c r="V319" s="54"/>
    </row>
    <row r="320" spans="1:22">
      <c r="A320" s="49"/>
      <c r="B320" s="48"/>
      <c r="C320" s="50"/>
      <c r="D320" s="50"/>
      <c r="E320" s="51"/>
      <c r="F320" s="49"/>
      <c r="G320" s="50"/>
      <c r="H320" s="55"/>
      <c r="I320" s="49"/>
      <c r="J320" s="50"/>
      <c r="K320" s="58"/>
      <c r="L320" s="49"/>
      <c r="M320" s="49"/>
      <c r="N320" s="55"/>
      <c r="O320" s="57"/>
      <c r="P320" s="57"/>
      <c r="Q320" s="55"/>
      <c r="R320" s="56"/>
      <c r="S320" s="57"/>
      <c r="T320" s="56"/>
      <c r="U320" s="56"/>
      <c r="V320" s="54"/>
    </row>
    <row r="321" spans="1:22">
      <c r="A321" s="49"/>
      <c r="B321" s="48"/>
      <c r="C321" s="58"/>
      <c r="D321" s="50"/>
      <c r="E321" s="51"/>
      <c r="F321" s="61"/>
      <c r="G321" s="58"/>
      <c r="H321" s="55"/>
      <c r="I321" s="49"/>
      <c r="J321" s="50"/>
      <c r="K321" s="58"/>
      <c r="L321" s="49"/>
      <c r="M321" s="49"/>
      <c r="N321" s="55"/>
      <c r="O321" s="57"/>
      <c r="P321" s="57"/>
      <c r="Q321" s="55"/>
      <c r="R321" s="56"/>
      <c r="S321" s="57"/>
      <c r="T321" s="56"/>
      <c r="U321" s="56"/>
      <c r="V321" s="54"/>
    </row>
    <row r="322" spans="1:22">
      <c r="A322" s="49"/>
      <c r="B322" s="48"/>
      <c r="C322" s="50"/>
      <c r="D322" s="50"/>
      <c r="E322" s="51"/>
      <c r="F322" s="51"/>
      <c r="G322" s="50"/>
      <c r="H322" s="55"/>
      <c r="I322" s="49"/>
      <c r="J322" s="50"/>
      <c r="K322" s="58"/>
      <c r="L322" s="49"/>
      <c r="M322" s="49"/>
      <c r="N322" s="55"/>
      <c r="O322" s="57"/>
      <c r="P322" s="57"/>
      <c r="Q322" s="55"/>
      <c r="R322" s="56"/>
      <c r="S322" s="57"/>
      <c r="T322" s="56"/>
      <c r="U322" s="56"/>
      <c r="V322" s="54"/>
    </row>
    <row r="323" spans="1:22">
      <c r="A323" s="49"/>
      <c r="B323" s="48"/>
      <c r="C323" s="50"/>
      <c r="D323" s="50"/>
      <c r="E323" s="51"/>
      <c r="F323" s="49"/>
      <c r="G323" s="50"/>
      <c r="H323" s="55"/>
      <c r="I323" s="49"/>
      <c r="J323" s="50"/>
      <c r="K323" s="58"/>
      <c r="L323" s="49"/>
      <c r="M323" s="49"/>
      <c r="N323" s="55"/>
      <c r="O323" s="57"/>
      <c r="P323" s="57"/>
      <c r="Q323" s="55"/>
      <c r="R323" s="56"/>
      <c r="S323" s="57"/>
      <c r="T323" s="56"/>
      <c r="U323" s="56"/>
      <c r="V323" s="54"/>
    </row>
    <row r="324" spans="1:22">
      <c r="A324" s="49"/>
      <c r="B324" s="48"/>
      <c r="C324" s="50"/>
      <c r="D324" s="50"/>
      <c r="E324" s="51"/>
      <c r="F324" s="49"/>
      <c r="G324" s="49"/>
      <c r="H324" s="55"/>
      <c r="I324" s="49"/>
      <c r="J324" s="50"/>
      <c r="K324" s="58"/>
      <c r="L324" s="49"/>
      <c r="M324" s="49"/>
      <c r="N324" s="55"/>
      <c r="O324" s="57"/>
      <c r="P324" s="57"/>
      <c r="Q324" s="55"/>
      <c r="R324" s="56"/>
      <c r="S324" s="57"/>
      <c r="T324" s="56"/>
      <c r="U324" s="56"/>
      <c r="V324" s="54"/>
    </row>
    <row r="325" spans="1:22">
      <c r="A325" s="49"/>
      <c r="B325" s="48"/>
      <c r="C325" s="50"/>
      <c r="D325" s="50"/>
      <c r="E325" s="51"/>
      <c r="F325" s="49"/>
      <c r="G325" s="49"/>
      <c r="H325" s="55"/>
      <c r="I325" s="49"/>
      <c r="J325" s="50"/>
      <c r="K325" s="58"/>
      <c r="L325" s="49"/>
      <c r="M325" s="49"/>
      <c r="N325" s="55"/>
      <c r="O325" s="57"/>
      <c r="P325" s="57"/>
      <c r="Q325" s="55"/>
      <c r="R325" s="56"/>
      <c r="S325" s="57"/>
      <c r="T325" s="56"/>
      <c r="U325" s="56"/>
      <c r="V325" s="54"/>
    </row>
    <row r="326" spans="1:22">
      <c r="A326" s="49"/>
      <c r="B326" s="48"/>
      <c r="C326" s="50"/>
      <c r="D326" s="50"/>
      <c r="E326" s="51"/>
      <c r="F326" s="49"/>
      <c r="G326" s="49"/>
      <c r="H326" s="55"/>
      <c r="I326" s="49"/>
      <c r="J326" s="50"/>
      <c r="K326" s="58"/>
      <c r="L326" s="49"/>
      <c r="M326" s="49"/>
      <c r="N326" s="55"/>
      <c r="O326" s="57"/>
      <c r="P326" s="57"/>
      <c r="Q326" s="55"/>
      <c r="R326" s="56"/>
      <c r="S326" s="57"/>
      <c r="T326" s="56"/>
      <c r="U326" s="56"/>
      <c r="V326" s="54"/>
    </row>
    <row r="327" spans="1:22">
      <c r="A327" s="49"/>
      <c r="B327" s="48"/>
      <c r="C327" s="50"/>
      <c r="D327" s="50"/>
      <c r="E327" s="51"/>
      <c r="F327" s="49"/>
      <c r="G327" s="49"/>
      <c r="H327" s="55"/>
      <c r="I327" s="49"/>
      <c r="J327" s="50"/>
      <c r="K327" s="58"/>
      <c r="L327" s="49"/>
      <c r="M327" s="49"/>
      <c r="N327" s="55"/>
      <c r="O327" s="57"/>
      <c r="P327" s="57"/>
      <c r="Q327" s="55"/>
      <c r="R327" s="56"/>
      <c r="S327" s="57"/>
      <c r="T327" s="56"/>
      <c r="U327" s="56"/>
      <c r="V327" s="54"/>
    </row>
    <row r="328" spans="1:22">
      <c r="A328" s="49"/>
      <c r="B328" s="48"/>
      <c r="C328" s="49"/>
      <c r="D328" s="50"/>
      <c r="E328" s="51"/>
      <c r="F328" s="49"/>
      <c r="G328" s="49"/>
      <c r="H328" s="55"/>
      <c r="I328" s="49"/>
      <c r="J328" s="50"/>
      <c r="K328" s="58"/>
      <c r="L328" s="49"/>
      <c r="M328" s="49"/>
      <c r="N328" s="55"/>
      <c r="O328" s="57"/>
      <c r="P328" s="57"/>
      <c r="Q328" s="55"/>
      <c r="R328" s="56"/>
      <c r="S328" s="57"/>
      <c r="T328" s="56"/>
      <c r="U328" s="56"/>
      <c r="V328" s="54"/>
    </row>
    <row r="329" spans="1:22">
      <c r="A329" s="49"/>
      <c r="B329" s="48"/>
      <c r="C329" s="50"/>
      <c r="D329" s="50"/>
      <c r="E329" s="51"/>
      <c r="F329" s="49"/>
      <c r="G329" s="49"/>
      <c r="H329" s="49"/>
      <c r="I329" s="49"/>
      <c r="J329" s="49"/>
      <c r="K329" s="59"/>
      <c r="L329" s="49"/>
      <c r="M329" s="49"/>
      <c r="N329" s="49"/>
      <c r="O329" s="49"/>
      <c r="P329" s="49"/>
      <c r="Q329" s="49"/>
      <c r="R329" s="49"/>
      <c r="S329" s="51"/>
      <c r="T329" s="51"/>
      <c r="U329" s="49"/>
      <c r="V329" s="54"/>
    </row>
    <row r="330" spans="1:22">
      <c r="A330" s="64"/>
      <c r="B330" s="9"/>
      <c r="C330" s="9"/>
      <c r="D330" s="9"/>
      <c r="E330" s="51"/>
      <c r="F330" s="44"/>
      <c r="G330" s="44"/>
      <c r="H330" s="55"/>
      <c r="I330" s="49"/>
      <c r="J330" s="50"/>
      <c r="K330" s="58"/>
      <c r="L330" s="49"/>
      <c r="M330" s="49"/>
      <c r="N330" s="55"/>
      <c r="O330" s="57"/>
      <c r="P330" s="57"/>
      <c r="Q330" s="55"/>
      <c r="R330" s="56"/>
      <c r="S330" s="57"/>
      <c r="T330" s="56"/>
      <c r="U330" s="56"/>
      <c r="V330" s="54"/>
    </row>
    <row r="331" spans="1:22">
      <c r="A331" s="49"/>
      <c r="B331" s="47"/>
      <c r="C331" s="47"/>
      <c r="D331" s="47"/>
      <c r="E331" s="47"/>
      <c r="F331" s="47"/>
      <c r="G331" s="47"/>
      <c r="H331" s="44"/>
      <c r="I331" s="44"/>
      <c r="J331" s="44"/>
      <c r="K331" s="44"/>
      <c r="L331" s="44"/>
      <c r="M331" s="44"/>
      <c r="N331" s="55"/>
      <c r="O331" s="57"/>
      <c r="P331" s="57"/>
      <c r="Q331" s="55"/>
      <c r="R331" s="56"/>
      <c r="S331" s="57"/>
      <c r="T331" s="56"/>
      <c r="U331" s="56"/>
      <c r="V331" s="54"/>
    </row>
    <row r="332" spans="1:22">
      <c r="A332" s="64"/>
      <c r="B332" s="63"/>
      <c r="C332" s="63"/>
      <c r="D332" s="63"/>
      <c r="E332" s="63"/>
      <c r="F332" s="63"/>
      <c r="G332" s="63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</row>
  </sheetData>
  <sortState ref="A5:V90">
    <sortCondition ref="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90"/>
  <sheetViews>
    <sheetView tabSelected="1" topLeftCell="A73" zoomScale="85" zoomScaleNormal="85" workbookViewId="0">
      <selection activeCell="C2" sqref="C2"/>
    </sheetView>
  </sheetViews>
  <sheetFormatPr defaultRowHeight="15"/>
  <cols>
    <col min="3" max="3" width="14.85546875" customWidth="1"/>
    <col min="4" max="4" width="11.85546875" customWidth="1"/>
  </cols>
  <sheetData>
    <row r="1" spans="1:24" ht="15.75" thickBot="1">
      <c r="A1" s="20"/>
      <c r="B1" s="20"/>
      <c r="C1" s="87"/>
      <c r="D1" s="33"/>
      <c r="E1" s="34"/>
      <c r="F1" s="34"/>
      <c r="G1" s="34"/>
      <c r="H1" s="35">
        <v>2394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6.5">
      <c r="A2" s="77" t="s">
        <v>0</v>
      </c>
      <c r="B2" s="78" t="s">
        <v>1</v>
      </c>
      <c r="C2" s="78" t="s">
        <v>2</v>
      </c>
      <c r="D2" s="78" t="s">
        <v>3</v>
      </c>
      <c r="E2" s="78" t="s">
        <v>5</v>
      </c>
      <c r="F2" s="78" t="s">
        <v>6</v>
      </c>
      <c r="G2" s="79" t="s">
        <v>7</v>
      </c>
      <c r="H2" s="78" t="s">
        <v>8</v>
      </c>
      <c r="I2" s="78" t="s">
        <v>9</v>
      </c>
      <c r="J2" s="78" t="s">
        <v>10</v>
      </c>
      <c r="K2" s="78" t="s">
        <v>11</v>
      </c>
      <c r="L2" s="78" t="s">
        <v>9</v>
      </c>
      <c r="M2" s="78" t="s">
        <v>12</v>
      </c>
      <c r="N2" s="78" t="s">
        <v>13</v>
      </c>
      <c r="O2" s="78" t="s">
        <v>14</v>
      </c>
      <c r="P2" s="78" t="s">
        <v>15</v>
      </c>
      <c r="Q2" s="78" t="s">
        <v>16</v>
      </c>
      <c r="R2" s="78" t="s">
        <v>16</v>
      </c>
      <c r="S2" s="78" t="s">
        <v>17</v>
      </c>
      <c r="T2" s="78" t="s">
        <v>17</v>
      </c>
      <c r="U2" s="78" t="s">
        <v>17</v>
      </c>
      <c r="V2" s="78" t="s">
        <v>18</v>
      </c>
      <c r="W2" s="78" t="s">
        <v>19</v>
      </c>
      <c r="X2" s="80" t="s">
        <v>20</v>
      </c>
    </row>
    <row r="3" spans="1:24" ht="17.25" thickBot="1">
      <c r="A3" s="81"/>
      <c r="B3" s="82"/>
      <c r="C3" s="83"/>
      <c r="D3" s="83"/>
      <c r="E3" s="84">
        <f>SUM(E5:E330)</f>
        <v>466.09500000000031</v>
      </c>
      <c r="F3" s="84">
        <f>SUM(F5:F88)</f>
        <v>438.74300000000005</v>
      </c>
      <c r="G3" s="85">
        <f>SUM(G5:G330)</f>
        <v>1050350.7420000003</v>
      </c>
      <c r="H3" s="85">
        <f>SUM(H5:H330)</f>
        <v>6218</v>
      </c>
      <c r="I3" s="84">
        <f>SUM(I5:I330)</f>
        <v>80.399999999999991</v>
      </c>
      <c r="J3" s="82"/>
      <c r="K3" s="85">
        <f>SUM(K5:K331)</f>
        <v>6218</v>
      </c>
      <c r="L3" s="84">
        <f>SUM(L5:L331)</f>
        <v>80.399999999999991</v>
      </c>
      <c r="M3" s="82"/>
      <c r="N3" s="85">
        <f>SUM(N5:N327)</f>
        <v>19</v>
      </c>
      <c r="O3" s="84">
        <f>SUM(O5:O327)</f>
        <v>56.36</v>
      </c>
      <c r="P3" s="82"/>
      <c r="Q3" s="85">
        <f>SUM(Q5:Q331)</f>
        <v>3873149.2250000001</v>
      </c>
      <c r="R3" s="85">
        <f>SUM(R5:R331)</f>
        <v>3873149.2250000001</v>
      </c>
      <c r="S3" s="82"/>
      <c r="T3" s="85">
        <f>SUM(T5:T88)</f>
        <v>179397.29999999993</v>
      </c>
      <c r="U3" s="85">
        <f>SUM(U5:U331)</f>
        <v>182143.29999999996</v>
      </c>
      <c r="V3" s="85">
        <f>SUM(V5:V331)</f>
        <v>31677.600000000006</v>
      </c>
      <c r="W3" s="85">
        <f>SUM(W5:W331)</f>
        <v>1122</v>
      </c>
      <c r="X3" s="86">
        <f>SUM(X5:X331)</f>
        <v>5138442.8670000033</v>
      </c>
    </row>
    <row r="4" spans="1:24" ht="16.5">
      <c r="A4" s="73"/>
      <c r="B4" s="73"/>
      <c r="C4" s="73"/>
      <c r="D4" s="74"/>
      <c r="E4" s="73"/>
      <c r="F4" s="73"/>
      <c r="G4" s="75"/>
      <c r="H4" s="73"/>
      <c r="I4" s="73"/>
      <c r="J4" s="76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</row>
    <row r="5" spans="1:24" ht="15.75">
      <c r="A5" s="8">
        <v>1</v>
      </c>
      <c r="B5" s="1" t="s">
        <v>102</v>
      </c>
      <c r="C5" s="28" t="s">
        <v>22</v>
      </c>
      <c r="D5" s="2" t="s">
        <v>46</v>
      </c>
      <c r="E5" s="26">
        <v>4.53</v>
      </c>
      <c r="F5" s="11">
        <f t="shared" ref="F5:F33" si="0">E5-I5/5</f>
        <v>4.4420000000000002</v>
      </c>
      <c r="G5" s="12">
        <f>2394*F5</f>
        <v>10634.148000000001</v>
      </c>
      <c r="H5" s="2">
        <v>50</v>
      </c>
      <c r="I5" s="29">
        <v>0.44</v>
      </c>
      <c r="J5" s="14" t="str">
        <f>IF(M5&lt;0.0075,"-2",IF(M5&lt;0.019,"+2-6",IF(M5&lt;0.059,"+6-10",IF(M5&lt;0.075,"+10-11",IF(M5&lt;0.108,"+11-13","0")))))</f>
        <v>+2-6</v>
      </c>
      <c r="K5" s="15">
        <f t="shared" ref="K5:L29" si="1">H5</f>
        <v>50</v>
      </c>
      <c r="L5" s="11">
        <f t="shared" si="1"/>
        <v>0.44</v>
      </c>
      <c r="M5" s="16">
        <f t="shared" ref="M5:M29" si="2">L5/K5</f>
        <v>8.8000000000000005E-3</v>
      </c>
      <c r="N5" s="1"/>
      <c r="O5" s="1"/>
      <c r="P5" s="14" t="str">
        <f t="shared" ref="P5:P29" si="3">IF(M5&lt;0.019,"48000",IF(M5&lt;0.059,"48000",IF(M5&lt;0.076,"48000",IF(M5&lt;0.108,"58000","0"))))</f>
        <v>48000</v>
      </c>
      <c r="Q5" s="17">
        <f t="shared" ref="Q5:Q34" si="4">P5*L5</f>
        <v>21120</v>
      </c>
      <c r="R5" s="17">
        <f t="shared" ref="R5:R29" si="5">Q5</f>
        <v>21120</v>
      </c>
      <c r="S5" s="14">
        <v>400</v>
      </c>
      <c r="T5" s="18">
        <f t="shared" ref="T5:T34" si="6">S5*F5</f>
        <v>1776.8000000000002</v>
      </c>
      <c r="U5" s="17">
        <f t="shared" ref="U5:U34" si="7">IF(T5&gt;750,T5,IF(T5&lt;750,750))</f>
        <v>1776.8000000000002</v>
      </c>
      <c r="V5" s="18">
        <f t="shared" ref="V5:V29" si="8">394*I5</f>
        <v>173.36</v>
      </c>
      <c r="W5" s="18">
        <v>22</v>
      </c>
      <c r="X5" s="17">
        <f t="shared" ref="X5:X33" si="9">G5+R5+U5+V5+W5</f>
        <v>33726.308000000005</v>
      </c>
    </row>
    <row r="6" spans="1:24" ht="15.75">
      <c r="A6" s="8">
        <f>A5+1</f>
        <v>2</v>
      </c>
      <c r="B6" s="1" t="s">
        <v>103</v>
      </c>
      <c r="C6" s="28" t="s">
        <v>23</v>
      </c>
      <c r="D6" s="2" t="s">
        <v>46</v>
      </c>
      <c r="E6" s="26">
        <v>4.53</v>
      </c>
      <c r="F6" s="11">
        <f t="shared" si="0"/>
        <v>4.3920000000000003</v>
      </c>
      <c r="G6" s="12">
        <f t="shared" ref="G6:G69" si="10">2394*F6</f>
        <v>10514.448</v>
      </c>
      <c r="H6" s="2">
        <v>62</v>
      </c>
      <c r="I6" s="29">
        <v>0.69</v>
      </c>
      <c r="J6" s="14" t="str">
        <f t="shared" ref="J6:J29" si="11">IF(M6&lt;0.0075,"-2",IF(M6&lt;0.019,"+2-6",IF(M6&lt;0.059,"+6-10",IF(M6&lt;0.075,"+10-11",IF(M6&lt;0.108,"+11-13","0")))))</f>
        <v>+2-6</v>
      </c>
      <c r="K6" s="15">
        <f t="shared" si="1"/>
        <v>62</v>
      </c>
      <c r="L6" s="11">
        <f t="shared" si="1"/>
        <v>0.69</v>
      </c>
      <c r="M6" s="16">
        <f t="shared" si="2"/>
        <v>1.1129032258064515E-2</v>
      </c>
      <c r="N6" s="1"/>
      <c r="O6" s="1"/>
      <c r="P6" s="14" t="str">
        <f t="shared" si="3"/>
        <v>48000</v>
      </c>
      <c r="Q6" s="17">
        <f t="shared" si="4"/>
        <v>33120</v>
      </c>
      <c r="R6" s="17">
        <f t="shared" si="5"/>
        <v>33120</v>
      </c>
      <c r="S6" s="14">
        <v>400</v>
      </c>
      <c r="T6" s="18">
        <f t="shared" si="6"/>
        <v>1756.8000000000002</v>
      </c>
      <c r="U6" s="17">
        <f t="shared" si="7"/>
        <v>1756.8000000000002</v>
      </c>
      <c r="V6" s="18">
        <f t="shared" si="8"/>
        <v>271.85999999999996</v>
      </c>
      <c r="W6" s="18">
        <v>22</v>
      </c>
      <c r="X6" s="17">
        <f t="shared" si="9"/>
        <v>45685.108000000007</v>
      </c>
    </row>
    <row r="7" spans="1:24" ht="15.75">
      <c r="A7" s="8">
        <f t="shared" ref="A7:A70" si="12">A6+1</f>
        <v>3</v>
      </c>
      <c r="B7" s="1" t="s">
        <v>104</v>
      </c>
      <c r="C7" s="28" t="s">
        <v>24</v>
      </c>
      <c r="D7" s="2" t="s">
        <v>47</v>
      </c>
      <c r="E7" s="26">
        <v>1.84</v>
      </c>
      <c r="F7" s="11">
        <f t="shared" si="0"/>
        <v>1.77</v>
      </c>
      <c r="G7" s="12">
        <f t="shared" si="10"/>
        <v>4237.38</v>
      </c>
      <c r="H7" s="2">
        <v>32</v>
      </c>
      <c r="I7" s="29">
        <v>0.35</v>
      </c>
      <c r="J7" s="14" t="str">
        <f t="shared" si="11"/>
        <v>+2-6</v>
      </c>
      <c r="K7" s="15">
        <f t="shared" si="1"/>
        <v>32</v>
      </c>
      <c r="L7" s="11">
        <f t="shared" si="1"/>
        <v>0.35</v>
      </c>
      <c r="M7" s="16">
        <f t="shared" si="2"/>
        <v>1.0937499999999999E-2</v>
      </c>
      <c r="N7" s="1"/>
      <c r="O7" s="1"/>
      <c r="P7" s="14" t="str">
        <f t="shared" si="3"/>
        <v>48000</v>
      </c>
      <c r="Q7" s="17">
        <f t="shared" si="4"/>
        <v>16800</v>
      </c>
      <c r="R7" s="17">
        <f t="shared" si="5"/>
        <v>16800</v>
      </c>
      <c r="S7" s="14">
        <v>400</v>
      </c>
      <c r="T7" s="18">
        <f t="shared" si="6"/>
        <v>708</v>
      </c>
      <c r="U7" s="17">
        <f t="shared" si="7"/>
        <v>750</v>
      </c>
      <c r="V7" s="18">
        <f t="shared" si="8"/>
        <v>137.89999999999998</v>
      </c>
      <c r="W7" s="18">
        <v>11</v>
      </c>
      <c r="X7" s="17">
        <f t="shared" si="9"/>
        <v>21936.280000000002</v>
      </c>
    </row>
    <row r="8" spans="1:24" ht="15.75">
      <c r="A8" s="8">
        <f t="shared" si="12"/>
        <v>4</v>
      </c>
      <c r="B8" s="1" t="s">
        <v>105</v>
      </c>
      <c r="C8" s="28" t="s">
        <v>25</v>
      </c>
      <c r="D8" s="2" t="s">
        <v>47</v>
      </c>
      <c r="E8" s="26">
        <v>3.53</v>
      </c>
      <c r="F8" s="11">
        <f t="shared" si="0"/>
        <v>3.4279999999999999</v>
      </c>
      <c r="G8" s="12">
        <f t="shared" si="10"/>
        <v>8206.6319999999996</v>
      </c>
      <c r="H8" s="2">
        <v>54</v>
      </c>
      <c r="I8" s="29">
        <v>0.51</v>
      </c>
      <c r="J8" s="14" t="str">
        <f t="shared" si="11"/>
        <v>+2-6</v>
      </c>
      <c r="K8" s="15">
        <f t="shared" si="1"/>
        <v>54</v>
      </c>
      <c r="L8" s="11">
        <f t="shared" si="1"/>
        <v>0.51</v>
      </c>
      <c r="M8" s="16">
        <f t="shared" si="2"/>
        <v>9.4444444444444445E-3</v>
      </c>
      <c r="N8" s="1"/>
      <c r="O8" s="1"/>
      <c r="P8" s="14" t="str">
        <f t="shared" si="3"/>
        <v>48000</v>
      </c>
      <c r="Q8" s="17">
        <f t="shared" si="4"/>
        <v>24480</v>
      </c>
      <c r="R8" s="17">
        <f t="shared" si="5"/>
        <v>24480</v>
      </c>
      <c r="S8" s="14">
        <v>400</v>
      </c>
      <c r="T8" s="18">
        <f t="shared" si="6"/>
        <v>1371.2</v>
      </c>
      <c r="U8" s="17">
        <f t="shared" si="7"/>
        <v>1371.2</v>
      </c>
      <c r="V8" s="18">
        <f t="shared" si="8"/>
        <v>200.94</v>
      </c>
      <c r="W8" s="18">
        <v>11</v>
      </c>
      <c r="X8" s="17">
        <f t="shared" si="9"/>
        <v>34269.771999999997</v>
      </c>
    </row>
    <row r="9" spans="1:24" ht="15.75">
      <c r="A9" s="8">
        <f t="shared" si="12"/>
        <v>5</v>
      </c>
      <c r="B9" s="1" t="s">
        <v>106</v>
      </c>
      <c r="C9" s="28" t="s">
        <v>26</v>
      </c>
      <c r="D9" s="2" t="s">
        <v>46</v>
      </c>
      <c r="E9" s="29">
        <v>2.1</v>
      </c>
      <c r="F9" s="11">
        <f t="shared" si="0"/>
        <v>2.0260000000000002</v>
      </c>
      <c r="G9" s="12">
        <f t="shared" si="10"/>
        <v>4850.2440000000006</v>
      </c>
      <c r="H9" s="2">
        <v>38</v>
      </c>
      <c r="I9" s="29">
        <v>0.37</v>
      </c>
      <c r="J9" s="14" t="str">
        <f t="shared" si="11"/>
        <v>+2-6</v>
      </c>
      <c r="K9" s="15">
        <f t="shared" si="1"/>
        <v>38</v>
      </c>
      <c r="L9" s="11">
        <f t="shared" si="1"/>
        <v>0.37</v>
      </c>
      <c r="M9" s="16">
        <f t="shared" si="2"/>
        <v>9.7368421052631583E-3</v>
      </c>
      <c r="N9" s="1"/>
      <c r="O9" s="1"/>
      <c r="P9" s="14" t="str">
        <f t="shared" si="3"/>
        <v>48000</v>
      </c>
      <c r="Q9" s="17">
        <f t="shared" si="4"/>
        <v>17760</v>
      </c>
      <c r="R9" s="17">
        <f t="shared" si="5"/>
        <v>17760</v>
      </c>
      <c r="S9" s="14">
        <v>400</v>
      </c>
      <c r="T9" s="18">
        <f t="shared" si="6"/>
        <v>810.40000000000009</v>
      </c>
      <c r="U9" s="17">
        <f t="shared" si="7"/>
        <v>810.40000000000009</v>
      </c>
      <c r="V9" s="18">
        <f t="shared" si="8"/>
        <v>145.78</v>
      </c>
      <c r="W9" s="18">
        <v>22</v>
      </c>
      <c r="X9" s="17">
        <f t="shared" si="9"/>
        <v>23588.423999999999</v>
      </c>
    </row>
    <row r="10" spans="1:24" ht="15.75">
      <c r="A10" s="8">
        <f t="shared" si="12"/>
        <v>6</v>
      </c>
      <c r="B10" s="1" t="s">
        <v>107</v>
      </c>
      <c r="C10" s="28" t="s">
        <v>27</v>
      </c>
      <c r="D10" s="2" t="s">
        <v>46</v>
      </c>
      <c r="E10" s="26">
        <v>2.73</v>
      </c>
      <c r="F10" s="11">
        <f>E10-I10/5</f>
        <v>2.6560000000000001</v>
      </c>
      <c r="G10" s="12">
        <f t="shared" si="10"/>
        <v>6358.4639999999999</v>
      </c>
      <c r="H10" s="2">
        <v>50</v>
      </c>
      <c r="I10" s="29">
        <v>0.37</v>
      </c>
      <c r="J10" s="14" t="str">
        <f t="shared" si="11"/>
        <v>-2</v>
      </c>
      <c r="K10" s="15">
        <f t="shared" si="1"/>
        <v>50</v>
      </c>
      <c r="L10" s="11">
        <f t="shared" si="1"/>
        <v>0.37</v>
      </c>
      <c r="M10" s="16">
        <f t="shared" si="2"/>
        <v>7.4000000000000003E-3</v>
      </c>
      <c r="N10" s="1"/>
      <c r="O10" s="1"/>
      <c r="P10" s="14" t="str">
        <f t="shared" si="3"/>
        <v>48000</v>
      </c>
      <c r="Q10" s="17">
        <f t="shared" si="4"/>
        <v>17760</v>
      </c>
      <c r="R10" s="17">
        <f t="shared" si="5"/>
        <v>17760</v>
      </c>
      <c r="S10" s="14">
        <v>400</v>
      </c>
      <c r="T10" s="18">
        <f t="shared" si="6"/>
        <v>1062.4000000000001</v>
      </c>
      <c r="U10" s="17">
        <f t="shared" si="7"/>
        <v>1062.4000000000001</v>
      </c>
      <c r="V10" s="18">
        <f t="shared" si="8"/>
        <v>145.78</v>
      </c>
      <c r="W10" s="18">
        <v>22</v>
      </c>
      <c r="X10" s="17">
        <f t="shared" si="9"/>
        <v>25348.644</v>
      </c>
    </row>
    <row r="11" spans="1:24" ht="15.75">
      <c r="A11" s="8">
        <f t="shared" si="12"/>
        <v>7</v>
      </c>
      <c r="B11" s="1" t="s">
        <v>108</v>
      </c>
      <c r="C11" s="28" t="s">
        <v>28</v>
      </c>
      <c r="D11" s="2" t="s">
        <v>46</v>
      </c>
      <c r="E11" s="29">
        <v>2.4</v>
      </c>
      <c r="F11" s="11">
        <f t="shared" si="0"/>
        <v>2.3420000000000001</v>
      </c>
      <c r="G11" s="12">
        <f t="shared" si="10"/>
        <v>5606.7480000000005</v>
      </c>
      <c r="H11" s="2">
        <v>32</v>
      </c>
      <c r="I11" s="29">
        <v>0.28999999999999998</v>
      </c>
      <c r="J11" s="14" t="str">
        <f t="shared" si="11"/>
        <v>+2-6</v>
      </c>
      <c r="K11" s="15">
        <f t="shared" si="1"/>
        <v>32</v>
      </c>
      <c r="L11" s="11">
        <f t="shared" si="1"/>
        <v>0.28999999999999998</v>
      </c>
      <c r="M11" s="16">
        <f t="shared" si="2"/>
        <v>9.0624999999999994E-3</v>
      </c>
      <c r="N11" s="1"/>
      <c r="O11" s="1"/>
      <c r="P11" s="14" t="str">
        <f t="shared" si="3"/>
        <v>48000</v>
      </c>
      <c r="Q11" s="17">
        <f t="shared" si="4"/>
        <v>13919.999999999998</v>
      </c>
      <c r="R11" s="17">
        <f t="shared" si="5"/>
        <v>13919.999999999998</v>
      </c>
      <c r="S11" s="14">
        <v>400</v>
      </c>
      <c r="T11" s="18">
        <f t="shared" si="6"/>
        <v>936.80000000000007</v>
      </c>
      <c r="U11" s="17">
        <f t="shared" si="7"/>
        <v>936.80000000000007</v>
      </c>
      <c r="V11" s="18">
        <f t="shared" si="8"/>
        <v>114.25999999999999</v>
      </c>
      <c r="W11" s="18">
        <v>22</v>
      </c>
      <c r="X11" s="17">
        <f t="shared" si="9"/>
        <v>20599.807999999997</v>
      </c>
    </row>
    <row r="12" spans="1:24" ht="15.75">
      <c r="A12" s="8">
        <f t="shared" si="12"/>
        <v>8</v>
      </c>
      <c r="B12" s="1" t="s">
        <v>109</v>
      </c>
      <c r="C12" s="28" t="s">
        <v>29</v>
      </c>
      <c r="D12" s="2" t="s">
        <v>46</v>
      </c>
      <c r="E12" s="26">
        <v>4.3099999999999996</v>
      </c>
      <c r="F12" s="11">
        <f t="shared" si="0"/>
        <v>4.2139999999999995</v>
      </c>
      <c r="G12" s="12">
        <f t="shared" si="10"/>
        <v>10088.315999999999</v>
      </c>
      <c r="H12" s="2">
        <v>76</v>
      </c>
      <c r="I12" s="29">
        <v>0.48</v>
      </c>
      <c r="J12" s="14" t="str">
        <f t="shared" si="11"/>
        <v>-2</v>
      </c>
      <c r="K12" s="15">
        <f t="shared" si="1"/>
        <v>76</v>
      </c>
      <c r="L12" s="11">
        <f t="shared" si="1"/>
        <v>0.48</v>
      </c>
      <c r="M12" s="16">
        <f t="shared" si="2"/>
        <v>6.3157894736842104E-3</v>
      </c>
      <c r="N12" s="1"/>
      <c r="O12" s="1"/>
      <c r="P12" s="14" t="str">
        <f t="shared" si="3"/>
        <v>48000</v>
      </c>
      <c r="Q12" s="17">
        <f t="shared" si="4"/>
        <v>23040</v>
      </c>
      <c r="R12" s="17">
        <f t="shared" si="5"/>
        <v>23040</v>
      </c>
      <c r="S12" s="14">
        <v>400</v>
      </c>
      <c r="T12" s="18">
        <f t="shared" si="6"/>
        <v>1685.6</v>
      </c>
      <c r="U12" s="17">
        <f t="shared" si="7"/>
        <v>1685.6</v>
      </c>
      <c r="V12" s="18">
        <f t="shared" si="8"/>
        <v>189.12</v>
      </c>
      <c r="W12" s="18">
        <v>22</v>
      </c>
      <c r="X12" s="17">
        <f t="shared" si="9"/>
        <v>35025.036</v>
      </c>
    </row>
    <row r="13" spans="1:24" ht="15.75">
      <c r="A13" s="8">
        <f t="shared" si="12"/>
        <v>9</v>
      </c>
      <c r="B13" s="1" t="s">
        <v>110</v>
      </c>
      <c r="C13" s="28" t="s">
        <v>30</v>
      </c>
      <c r="D13" s="2" t="s">
        <v>46</v>
      </c>
      <c r="E13" s="26">
        <v>2.16</v>
      </c>
      <c r="F13" s="11">
        <f t="shared" si="0"/>
        <v>2.1140000000000003</v>
      </c>
      <c r="G13" s="12">
        <f t="shared" si="10"/>
        <v>5060.9160000000011</v>
      </c>
      <c r="H13" s="2">
        <v>34</v>
      </c>
      <c r="I13" s="29">
        <v>0.23</v>
      </c>
      <c r="J13" s="14" t="str">
        <f t="shared" si="11"/>
        <v>-2</v>
      </c>
      <c r="K13" s="15">
        <f t="shared" si="1"/>
        <v>34</v>
      </c>
      <c r="L13" s="11">
        <f t="shared" si="1"/>
        <v>0.23</v>
      </c>
      <c r="M13" s="16">
        <f t="shared" si="2"/>
        <v>6.7647058823529418E-3</v>
      </c>
      <c r="N13" s="1"/>
      <c r="O13" s="1"/>
      <c r="P13" s="14" t="str">
        <f t="shared" si="3"/>
        <v>48000</v>
      </c>
      <c r="Q13" s="17">
        <f t="shared" si="4"/>
        <v>11040</v>
      </c>
      <c r="R13" s="17">
        <f t="shared" si="5"/>
        <v>11040</v>
      </c>
      <c r="S13" s="14">
        <v>400</v>
      </c>
      <c r="T13" s="18">
        <f t="shared" si="6"/>
        <v>845.60000000000014</v>
      </c>
      <c r="U13" s="17">
        <f t="shared" si="7"/>
        <v>845.60000000000014</v>
      </c>
      <c r="V13" s="18">
        <f t="shared" si="8"/>
        <v>90.62</v>
      </c>
      <c r="W13" s="18">
        <v>22</v>
      </c>
      <c r="X13" s="17">
        <f t="shared" si="9"/>
        <v>17059.135999999999</v>
      </c>
    </row>
    <row r="14" spans="1:24" ht="15.75">
      <c r="A14" s="8">
        <f t="shared" si="12"/>
        <v>10</v>
      </c>
      <c r="B14" s="1" t="s">
        <v>111</v>
      </c>
      <c r="C14" s="28" t="s">
        <v>31</v>
      </c>
      <c r="D14" s="2" t="s">
        <v>46</v>
      </c>
      <c r="E14" s="26">
        <v>2.08</v>
      </c>
      <c r="F14" s="11">
        <f t="shared" si="0"/>
        <v>2.044</v>
      </c>
      <c r="G14" s="12">
        <f t="shared" si="10"/>
        <v>4893.3360000000002</v>
      </c>
      <c r="H14" s="2">
        <v>24</v>
      </c>
      <c r="I14" s="29">
        <v>0.18</v>
      </c>
      <c r="J14" s="14" t="str">
        <f t="shared" si="11"/>
        <v>+2-6</v>
      </c>
      <c r="K14" s="15">
        <f t="shared" si="1"/>
        <v>24</v>
      </c>
      <c r="L14" s="11">
        <f t="shared" si="1"/>
        <v>0.18</v>
      </c>
      <c r="M14" s="16">
        <f t="shared" si="2"/>
        <v>7.4999999999999997E-3</v>
      </c>
      <c r="N14" s="1"/>
      <c r="O14" s="1"/>
      <c r="P14" s="14" t="str">
        <f t="shared" si="3"/>
        <v>48000</v>
      </c>
      <c r="Q14" s="17">
        <f t="shared" si="4"/>
        <v>8640</v>
      </c>
      <c r="R14" s="17">
        <f t="shared" si="5"/>
        <v>8640</v>
      </c>
      <c r="S14" s="14">
        <v>400</v>
      </c>
      <c r="T14" s="18">
        <f t="shared" si="6"/>
        <v>817.6</v>
      </c>
      <c r="U14" s="17">
        <f t="shared" si="7"/>
        <v>817.6</v>
      </c>
      <c r="V14" s="18">
        <f t="shared" si="8"/>
        <v>70.92</v>
      </c>
      <c r="W14" s="18">
        <v>22</v>
      </c>
      <c r="X14" s="17">
        <f t="shared" si="9"/>
        <v>14443.856</v>
      </c>
    </row>
    <row r="15" spans="1:24" ht="15.75">
      <c r="A15" s="8">
        <f t="shared" si="12"/>
        <v>11</v>
      </c>
      <c r="B15" s="1" t="s">
        <v>112</v>
      </c>
      <c r="C15" s="28" t="s">
        <v>32</v>
      </c>
      <c r="D15" s="2" t="s">
        <v>47</v>
      </c>
      <c r="E15" s="26">
        <v>3.32</v>
      </c>
      <c r="F15" s="11">
        <f t="shared" si="0"/>
        <v>3.1859999999999999</v>
      </c>
      <c r="G15" s="12">
        <f t="shared" si="10"/>
        <v>7627.2839999999997</v>
      </c>
      <c r="H15" s="2">
        <v>66</v>
      </c>
      <c r="I15" s="29">
        <v>0.67</v>
      </c>
      <c r="J15" s="14" t="str">
        <f t="shared" si="11"/>
        <v>+2-6</v>
      </c>
      <c r="K15" s="15">
        <f t="shared" si="1"/>
        <v>66</v>
      </c>
      <c r="L15" s="11">
        <f t="shared" si="1"/>
        <v>0.67</v>
      </c>
      <c r="M15" s="16">
        <f t="shared" si="2"/>
        <v>1.0151515151515153E-2</v>
      </c>
      <c r="N15" s="1"/>
      <c r="O15" s="1"/>
      <c r="P15" s="14" t="str">
        <f t="shared" si="3"/>
        <v>48000</v>
      </c>
      <c r="Q15" s="17">
        <f t="shared" si="4"/>
        <v>32160.000000000004</v>
      </c>
      <c r="R15" s="17">
        <f t="shared" si="5"/>
        <v>32160.000000000004</v>
      </c>
      <c r="S15" s="14">
        <v>400</v>
      </c>
      <c r="T15" s="18">
        <f t="shared" si="6"/>
        <v>1274.4000000000001</v>
      </c>
      <c r="U15" s="17">
        <f t="shared" si="7"/>
        <v>1274.4000000000001</v>
      </c>
      <c r="V15" s="18">
        <f t="shared" si="8"/>
        <v>263.98</v>
      </c>
      <c r="W15" s="18">
        <v>11</v>
      </c>
      <c r="X15" s="17">
        <f t="shared" si="9"/>
        <v>41336.664000000004</v>
      </c>
    </row>
    <row r="16" spans="1:24" ht="15.75">
      <c r="A16" s="8">
        <f t="shared" si="12"/>
        <v>12</v>
      </c>
      <c r="B16" s="1" t="s">
        <v>113</v>
      </c>
      <c r="C16" s="28" t="s">
        <v>33</v>
      </c>
      <c r="D16" s="2" t="s">
        <v>47</v>
      </c>
      <c r="E16" s="26">
        <v>0.99</v>
      </c>
      <c r="F16" s="11">
        <f t="shared" si="0"/>
        <v>0.96599999999999997</v>
      </c>
      <c r="G16" s="12">
        <f t="shared" si="10"/>
        <v>2312.6039999999998</v>
      </c>
      <c r="H16" s="2">
        <v>19</v>
      </c>
      <c r="I16" s="29">
        <v>0.12</v>
      </c>
      <c r="J16" s="14" t="str">
        <f t="shared" si="11"/>
        <v>-2</v>
      </c>
      <c r="K16" s="15">
        <f t="shared" si="1"/>
        <v>19</v>
      </c>
      <c r="L16" s="11">
        <f t="shared" si="1"/>
        <v>0.12</v>
      </c>
      <c r="M16" s="16">
        <f t="shared" si="2"/>
        <v>6.3157894736842104E-3</v>
      </c>
      <c r="N16" s="1"/>
      <c r="O16" s="1"/>
      <c r="P16" s="14" t="str">
        <f t="shared" si="3"/>
        <v>48000</v>
      </c>
      <c r="Q16" s="17">
        <f t="shared" si="4"/>
        <v>5760</v>
      </c>
      <c r="R16" s="17">
        <f t="shared" si="5"/>
        <v>5760</v>
      </c>
      <c r="S16" s="14">
        <v>400</v>
      </c>
      <c r="T16" s="18">
        <f t="shared" si="6"/>
        <v>386.4</v>
      </c>
      <c r="U16" s="17">
        <f t="shared" si="7"/>
        <v>750</v>
      </c>
      <c r="V16" s="18">
        <f t="shared" si="8"/>
        <v>47.28</v>
      </c>
      <c r="W16" s="18">
        <v>11</v>
      </c>
      <c r="X16" s="17">
        <f t="shared" si="9"/>
        <v>8880.884</v>
      </c>
    </row>
    <row r="17" spans="1:24" ht="15.75">
      <c r="A17" s="8">
        <f t="shared" si="12"/>
        <v>13</v>
      </c>
      <c r="B17" s="1" t="s">
        <v>114</v>
      </c>
      <c r="C17" s="28" t="s">
        <v>34</v>
      </c>
      <c r="D17" s="2" t="s">
        <v>47</v>
      </c>
      <c r="E17" s="26">
        <v>0.95</v>
      </c>
      <c r="F17" s="11">
        <f t="shared" si="0"/>
        <v>0.90199999999999991</v>
      </c>
      <c r="G17" s="12">
        <f t="shared" si="10"/>
        <v>2159.3879999999999</v>
      </c>
      <c r="H17" s="2">
        <v>22</v>
      </c>
      <c r="I17" s="29">
        <v>0.24</v>
      </c>
      <c r="J17" s="14" t="str">
        <f t="shared" si="11"/>
        <v>+2-6</v>
      </c>
      <c r="K17" s="15">
        <f t="shared" si="1"/>
        <v>22</v>
      </c>
      <c r="L17" s="11">
        <f t="shared" si="1"/>
        <v>0.24</v>
      </c>
      <c r="M17" s="16">
        <f t="shared" si="2"/>
        <v>1.0909090909090908E-2</v>
      </c>
      <c r="N17" s="1"/>
      <c r="O17" s="1"/>
      <c r="P17" s="14" t="str">
        <f t="shared" si="3"/>
        <v>48000</v>
      </c>
      <c r="Q17" s="17">
        <f t="shared" si="4"/>
        <v>11520</v>
      </c>
      <c r="R17" s="17">
        <f t="shared" si="5"/>
        <v>11520</v>
      </c>
      <c r="S17" s="14">
        <v>400</v>
      </c>
      <c r="T17" s="18">
        <f t="shared" si="6"/>
        <v>360.79999999999995</v>
      </c>
      <c r="U17" s="17">
        <f t="shared" si="7"/>
        <v>750</v>
      </c>
      <c r="V17" s="18">
        <f t="shared" si="8"/>
        <v>94.56</v>
      </c>
      <c r="W17" s="18">
        <v>11</v>
      </c>
      <c r="X17" s="17">
        <f t="shared" si="9"/>
        <v>14534.947999999999</v>
      </c>
    </row>
    <row r="18" spans="1:24" ht="15.75">
      <c r="A18" s="8">
        <f t="shared" si="12"/>
        <v>14</v>
      </c>
      <c r="B18" s="1" t="s">
        <v>115</v>
      </c>
      <c r="C18" s="28" t="s">
        <v>35</v>
      </c>
      <c r="D18" s="2" t="s">
        <v>46</v>
      </c>
      <c r="E18" s="26">
        <v>3.66</v>
      </c>
      <c r="F18" s="11">
        <f t="shared" si="0"/>
        <v>3.5660000000000003</v>
      </c>
      <c r="G18" s="12">
        <f t="shared" si="10"/>
        <v>8537.0040000000008</v>
      </c>
      <c r="H18" s="2">
        <v>73</v>
      </c>
      <c r="I18" s="29">
        <v>0.47</v>
      </c>
      <c r="J18" s="14" t="str">
        <f t="shared" si="11"/>
        <v>-2</v>
      </c>
      <c r="K18" s="15">
        <f t="shared" si="1"/>
        <v>73</v>
      </c>
      <c r="L18" s="11">
        <f t="shared" si="1"/>
        <v>0.47</v>
      </c>
      <c r="M18" s="16">
        <f t="shared" si="2"/>
        <v>6.4383561643835616E-3</v>
      </c>
      <c r="N18" s="1"/>
      <c r="O18" s="1"/>
      <c r="P18" s="14" t="str">
        <f t="shared" si="3"/>
        <v>48000</v>
      </c>
      <c r="Q18" s="17">
        <f t="shared" si="4"/>
        <v>22560</v>
      </c>
      <c r="R18" s="17">
        <f t="shared" si="5"/>
        <v>22560</v>
      </c>
      <c r="S18" s="14">
        <v>400</v>
      </c>
      <c r="T18" s="18">
        <f t="shared" si="6"/>
        <v>1426.4</v>
      </c>
      <c r="U18" s="17">
        <f t="shared" si="7"/>
        <v>1426.4</v>
      </c>
      <c r="V18" s="18">
        <f t="shared" si="8"/>
        <v>185.17999999999998</v>
      </c>
      <c r="W18" s="18">
        <v>22</v>
      </c>
      <c r="X18" s="17">
        <f t="shared" si="9"/>
        <v>32730.584000000003</v>
      </c>
    </row>
    <row r="19" spans="1:24" ht="15.75">
      <c r="A19" s="8">
        <f t="shared" si="12"/>
        <v>15</v>
      </c>
      <c r="B19" s="1" t="s">
        <v>116</v>
      </c>
      <c r="C19" s="28" t="s">
        <v>36</v>
      </c>
      <c r="D19" s="2" t="s">
        <v>46</v>
      </c>
      <c r="E19" s="26">
        <v>2.4300000000000002</v>
      </c>
      <c r="F19" s="11">
        <f t="shared" si="0"/>
        <v>2.3440000000000003</v>
      </c>
      <c r="G19" s="12">
        <f t="shared" si="10"/>
        <v>5611.536000000001</v>
      </c>
      <c r="H19" s="2">
        <v>44</v>
      </c>
      <c r="I19" s="29">
        <v>0.43</v>
      </c>
      <c r="J19" s="14" t="str">
        <f t="shared" si="11"/>
        <v>+2-6</v>
      </c>
      <c r="K19" s="15">
        <f t="shared" si="1"/>
        <v>44</v>
      </c>
      <c r="L19" s="11">
        <f t="shared" si="1"/>
        <v>0.43</v>
      </c>
      <c r="M19" s="16">
        <f t="shared" si="2"/>
        <v>9.7727272727272732E-3</v>
      </c>
      <c r="N19" s="15"/>
      <c r="O19" s="15"/>
      <c r="P19" s="14" t="str">
        <f t="shared" si="3"/>
        <v>48000</v>
      </c>
      <c r="Q19" s="17">
        <f t="shared" si="4"/>
        <v>20640</v>
      </c>
      <c r="R19" s="17">
        <f t="shared" si="5"/>
        <v>20640</v>
      </c>
      <c r="S19" s="14">
        <v>400</v>
      </c>
      <c r="T19" s="18">
        <f t="shared" si="6"/>
        <v>937.60000000000014</v>
      </c>
      <c r="U19" s="17">
        <f t="shared" si="7"/>
        <v>937.60000000000014</v>
      </c>
      <c r="V19" s="18">
        <f t="shared" si="8"/>
        <v>169.42</v>
      </c>
      <c r="W19" s="18">
        <v>22</v>
      </c>
      <c r="X19" s="17">
        <f t="shared" si="9"/>
        <v>27380.555999999997</v>
      </c>
    </row>
    <row r="20" spans="1:24" ht="15.75">
      <c r="A20" s="8">
        <f t="shared" si="12"/>
        <v>16</v>
      </c>
      <c r="B20" s="1" t="s">
        <v>117</v>
      </c>
      <c r="C20" s="28" t="s">
        <v>37</v>
      </c>
      <c r="D20" s="2" t="s">
        <v>56</v>
      </c>
      <c r="E20" s="26">
        <v>5.64</v>
      </c>
      <c r="F20" s="11">
        <f t="shared" si="0"/>
        <v>5.484</v>
      </c>
      <c r="G20" s="12">
        <f t="shared" si="10"/>
        <v>13128.696</v>
      </c>
      <c r="H20" s="2">
        <v>44</v>
      </c>
      <c r="I20" s="29">
        <v>0.78</v>
      </c>
      <c r="J20" s="14" t="str">
        <f t="shared" si="11"/>
        <v>+2-6</v>
      </c>
      <c r="K20" s="15">
        <f t="shared" si="1"/>
        <v>44</v>
      </c>
      <c r="L20" s="11">
        <f t="shared" si="1"/>
        <v>0.78</v>
      </c>
      <c r="M20" s="16">
        <f t="shared" si="2"/>
        <v>1.7727272727272727E-2</v>
      </c>
      <c r="N20" s="15"/>
      <c r="O20" s="15"/>
      <c r="P20" s="14" t="str">
        <f t="shared" si="3"/>
        <v>48000</v>
      </c>
      <c r="Q20" s="17">
        <f t="shared" si="4"/>
        <v>37440</v>
      </c>
      <c r="R20" s="17">
        <f t="shared" si="5"/>
        <v>37440</v>
      </c>
      <c r="S20" s="14">
        <v>400</v>
      </c>
      <c r="T20" s="18">
        <f t="shared" si="6"/>
        <v>2193.6</v>
      </c>
      <c r="U20" s="17">
        <f t="shared" si="7"/>
        <v>2193.6</v>
      </c>
      <c r="V20" s="18">
        <f t="shared" si="8"/>
        <v>307.32</v>
      </c>
      <c r="W20" s="18">
        <v>22</v>
      </c>
      <c r="X20" s="17">
        <f t="shared" si="9"/>
        <v>53091.615999999995</v>
      </c>
    </row>
    <row r="21" spans="1:24" ht="15.75">
      <c r="A21" s="8">
        <f t="shared" si="12"/>
        <v>17</v>
      </c>
      <c r="B21" s="1" t="s">
        <v>118</v>
      </c>
      <c r="C21" s="28" t="s">
        <v>38</v>
      </c>
      <c r="D21" s="2" t="s">
        <v>46</v>
      </c>
      <c r="E21" s="29">
        <v>3.6</v>
      </c>
      <c r="F21" s="11">
        <f t="shared" si="0"/>
        <v>3.548</v>
      </c>
      <c r="G21" s="12">
        <f t="shared" si="10"/>
        <v>8493.9120000000003</v>
      </c>
      <c r="H21" s="2">
        <v>38</v>
      </c>
      <c r="I21" s="29">
        <v>0.26</v>
      </c>
      <c r="J21" s="14" t="str">
        <f t="shared" si="11"/>
        <v>-2</v>
      </c>
      <c r="K21" s="15">
        <f t="shared" si="1"/>
        <v>38</v>
      </c>
      <c r="L21" s="11">
        <f t="shared" si="1"/>
        <v>0.26</v>
      </c>
      <c r="M21" s="16">
        <f t="shared" si="2"/>
        <v>6.842105263157895E-3</v>
      </c>
      <c r="N21" s="15"/>
      <c r="O21" s="15"/>
      <c r="P21" s="14" t="str">
        <f t="shared" si="3"/>
        <v>48000</v>
      </c>
      <c r="Q21" s="17">
        <f t="shared" si="4"/>
        <v>12480</v>
      </c>
      <c r="R21" s="17">
        <f t="shared" si="5"/>
        <v>12480</v>
      </c>
      <c r="S21" s="14">
        <v>400</v>
      </c>
      <c r="T21" s="18">
        <f t="shared" si="6"/>
        <v>1419.2</v>
      </c>
      <c r="U21" s="17">
        <f t="shared" si="7"/>
        <v>1419.2</v>
      </c>
      <c r="V21" s="18">
        <f t="shared" si="8"/>
        <v>102.44</v>
      </c>
      <c r="W21" s="18">
        <v>22</v>
      </c>
      <c r="X21" s="17">
        <f t="shared" si="9"/>
        <v>22517.552</v>
      </c>
    </row>
    <row r="22" spans="1:24" ht="15.75">
      <c r="A22" s="8">
        <f t="shared" si="12"/>
        <v>18</v>
      </c>
      <c r="B22" s="1" t="s">
        <v>119</v>
      </c>
      <c r="C22" s="28" t="s">
        <v>39</v>
      </c>
      <c r="D22" s="2" t="s">
        <v>46</v>
      </c>
      <c r="E22" s="26">
        <v>1.82</v>
      </c>
      <c r="F22" s="11">
        <f t="shared" si="0"/>
        <v>1.782</v>
      </c>
      <c r="G22" s="12">
        <f t="shared" si="10"/>
        <v>4266.1080000000002</v>
      </c>
      <c r="H22" s="2">
        <v>18</v>
      </c>
      <c r="I22" s="29">
        <v>0.19</v>
      </c>
      <c r="J22" s="14" t="str">
        <f t="shared" si="11"/>
        <v>+2-6</v>
      </c>
      <c r="K22" s="15">
        <f t="shared" si="1"/>
        <v>18</v>
      </c>
      <c r="L22" s="11">
        <f t="shared" si="1"/>
        <v>0.19</v>
      </c>
      <c r="M22" s="16">
        <f t="shared" si="2"/>
        <v>1.0555555555555556E-2</v>
      </c>
      <c r="N22" s="15"/>
      <c r="O22" s="15"/>
      <c r="P22" s="14" t="str">
        <f t="shared" si="3"/>
        <v>48000</v>
      </c>
      <c r="Q22" s="17">
        <f t="shared" si="4"/>
        <v>9120</v>
      </c>
      <c r="R22" s="17">
        <f t="shared" si="5"/>
        <v>9120</v>
      </c>
      <c r="S22" s="14">
        <v>400</v>
      </c>
      <c r="T22" s="18">
        <f t="shared" si="6"/>
        <v>712.8</v>
      </c>
      <c r="U22" s="17">
        <f t="shared" si="7"/>
        <v>750</v>
      </c>
      <c r="V22" s="18">
        <f t="shared" si="8"/>
        <v>74.86</v>
      </c>
      <c r="W22" s="18">
        <v>22</v>
      </c>
      <c r="X22" s="17">
        <f t="shared" si="9"/>
        <v>14232.968000000001</v>
      </c>
    </row>
    <row r="23" spans="1:24" ht="15.75">
      <c r="A23" s="8">
        <f t="shared" si="12"/>
        <v>19</v>
      </c>
      <c r="B23" s="1" t="s">
        <v>120</v>
      </c>
      <c r="C23" s="28" t="s">
        <v>40</v>
      </c>
      <c r="D23" s="2" t="s">
        <v>46</v>
      </c>
      <c r="E23" s="26">
        <v>2.73</v>
      </c>
      <c r="F23" s="11">
        <f t="shared" si="0"/>
        <v>2.68</v>
      </c>
      <c r="G23" s="12">
        <f t="shared" si="10"/>
        <v>6415.92</v>
      </c>
      <c r="H23" s="2">
        <v>23</v>
      </c>
      <c r="I23" s="29">
        <v>0.25</v>
      </c>
      <c r="J23" s="14" t="str">
        <f t="shared" si="11"/>
        <v>+2-6</v>
      </c>
      <c r="K23" s="15">
        <f t="shared" si="1"/>
        <v>23</v>
      </c>
      <c r="L23" s="11">
        <f t="shared" si="1"/>
        <v>0.25</v>
      </c>
      <c r="M23" s="16">
        <f t="shared" si="2"/>
        <v>1.0869565217391304E-2</v>
      </c>
      <c r="N23" s="15"/>
      <c r="O23" s="15"/>
      <c r="P23" s="14" t="str">
        <f t="shared" si="3"/>
        <v>48000</v>
      </c>
      <c r="Q23" s="17">
        <f t="shared" si="4"/>
        <v>12000</v>
      </c>
      <c r="R23" s="17">
        <f t="shared" si="5"/>
        <v>12000</v>
      </c>
      <c r="S23" s="14">
        <v>400</v>
      </c>
      <c r="T23" s="18">
        <f t="shared" si="6"/>
        <v>1072</v>
      </c>
      <c r="U23" s="17">
        <f t="shared" si="7"/>
        <v>1072</v>
      </c>
      <c r="V23" s="18">
        <f t="shared" si="8"/>
        <v>98.5</v>
      </c>
      <c r="W23" s="18">
        <v>22</v>
      </c>
      <c r="X23" s="17">
        <f t="shared" si="9"/>
        <v>19608.419999999998</v>
      </c>
    </row>
    <row r="24" spans="1:24" ht="15.75">
      <c r="A24" s="8">
        <f t="shared" si="12"/>
        <v>20</v>
      </c>
      <c r="B24" s="1" t="s">
        <v>121</v>
      </c>
      <c r="C24" s="28" t="s">
        <v>41</v>
      </c>
      <c r="D24" s="2" t="s">
        <v>46</v>
      </c>
      <c r="E24" s="26">
        <v>3.47</v>
      </c>
      <c r="F24" s="11">
        <f t="shared" si="0"/>
        <v>3.3580000000000001</v>
      </c>
      <c r="G24" s="12">
        <f t="shared" si="10"/>
        <v>8039.0520000000006</v>
      </c>
      <c r="H24" s="2">
        <v>68</v>
      </c>
      <c r="I24" s="29">
        <v>0.56000000000000005</v>
      </c>
      <c r="J24" s="14" t="str">
        <f t="shared" si="11"/>
        <v>+2-6</v>
      </c>
      <c r="K24" s="15">
        <f t="shared" si="1"/>
        <v>68</v>
      </c>
      <c r="L24" s="11">
        <f t="shared" si="1"/>
        <v>0.56000000000000005</v>
      </c>
      <c r="M24" s="16">
        <f t="shared" si="2"/>
        <v>8.2352941176470594E-3</v>
      </c>
      <c r="N24" s="1"/>
      <c r="O24" s="1"/>
      <c r="P24" s="14" t="str">
        <f t="shared" si="3"/>
        <v>48000</v>
      </c>
      <c r="Q24" s="17">
        <f t="shared" si="4"/>
        <v>26880.000000000004</v>
      </c>
      <c r="R24" s="17">
        <f t="shared" si="5"/>
        <v>26880.000000000004</v>
      </c>
      <c r="S24" s="14">
        <v>400</v>
      </c>
      <c r="T24" s="18">
        <f t="shared" si="6"/>
        <v>1343.2</v>
      </c>
      <c r="U24" s="17">
        <f t="shared" si="7"/>
        <v>1343.2</v>
      </c>
      <c r="V24" s="18">
        <f t="shared" si="8"/>
        <v>220.64000000000001</v>
      </c>
      <c r="W24" s="18">
        <v>22</v>
      </c>
      <c r="X24" s="17">
        <f t="shared" si="9"/>
        <v>36504.892</v>
      </c>
    </row>
    <row r="25" spans="1:24" ht="15.75">
      <c r="A25" s="8">
        <f t="shared" si="12"/>
        <v>21</v>
      </c>
      <c r="B25" s="1" t="s">
        <v>122</v>
      </c>
      <c r="C25" s="28" t="s">
        <v>42</v>
      </c>
      <c r="D25" s="2" t="s">
        <v>47</v>
      </c>
      <c r="E25" s="26">
        <v>5.71</v>
      </c>
      <c r="F25" s="11">
        <f t="shared" si="0"/>
        <v>5.4980000000000002</v>
      </c>
      <c r="G25" s="12">
        <f t="shared" si="10"/>
        <v>13162.212000000001</v>
      </c>
      <c r="H25" s="2">
        <v>48</v>
      </c>
      <c r="I25" s="29">
        <v>1.06</v>
      </c>
      <c r="J25" s="14" t="str">
        <f t="shared" si="11"/>
        <v>+6-10</v>
      </c>
      <c r="K25" s="15">
        <f t="shared" si="1"/>
        <v>48</v>
      </c>
      <c r="L25" s="11">
        <f t="shared" si="1"/>
        <v>1.06</v>
      </c>
      <c r="M25" s="16">
        <f t="shared" si="2"/>
        <v>2.2083333333333333E-2</v>
      </c>
      <c r="N25" s="1"/>
      <c r="O25" s="1"/>
      <c r="P25" s="14" t="str">
        <f t="shared" si="3"/>
        <v>48000</v>
      </c>
      <c r="Q25" s="17">
        <f t="shared" si="4"/>
        <v>50880</v>
      </c>
      <c r="R25" s="17">
        <f t="shared" si="5"/>
        <v>50880</v>
      </c>
      <c r="S25" s="14">
        <v>400</v>
      </c>
      <c r="T25" s="18">
        <f t="shared" si="6"/>
        <v>2199.2000000000003</v>
      </c>
      <c r="U25" s="17">
        <f t="shared" si="7"/>
        <v>2199.2000000000003</v>
      </c>
      <c r="V25" s="18">
        <f t="shared" si="8"/>
        <v>417.64000000000004</v>
      </c>
      <c r="W25" s="18">
        <v>11</v>
      </c>
      <c r="X25" s="17">
        <f t="shared" si="9"/>
        <v>66670.051999999996</v>
      </c>
    </row>
    <row r="26" spans="1:24" ht="15.75">
      <c r="A26" s="8">
        <f t="shared" si="12"/>
        <v>22</v>
      </c>
      <c r="B26" s="1" t="s">
        <v>123</v>
      </c>
      <c r="C26" s="28" t="s">
        <v>43</v>
      </c>
      <c r="D26" s="2" t="s">
        <v>47</v>
      </c>
      <c r="E26" s="26">
        <v>1.06</v>
      </c>
      <c r="F26" s="11">
        <f t="shared" si="0"/>
        <v>1.034</v>
      </c>
      <c r="G26" s="12">
        <f t="shared" si="10"/>
        <v>2475.3960000000002</v>
      </c>
      <c r="H26" s="2">
        <v>20</v>
      </c>
      <c r="I26" s="29">
        <v>0.13</v>
      </c>
      <c r="J26" s="14" t="str">
        <f t="shared" si="11"/>
        <v>-2</v>
      </c>
      <c r="K26" s="15">
        <f t="shared" si="1"/>
        <v>20</v>
      </c>
      <c r="L26" s="11">
        <f t="shared" si="1"/>
        <v>0.13</v>
      </c>
      <c r="M26" s="16">
        <f t="shared" si="2"/>
        <v>6.5000000000000006E-3</v>
      </c>
      <c r="N26" s="1"/>
      <c r="O26" s="1"/>
      <c r="P26" s="14" t="str">
        <f t="shared" si="3"/>
        <v>48000</v>
      </c>
      <c r="Q26" s="17">
        <f t="shared" si="4"/>
        <v>6240</v>
      </c>
      <c r="R26" s="17">
        <f t="shared" si="5"/>
        <v>6240</v>
      </c>
      <c r="S26" s="14">
        <v>400</v>
      </c>
      <c r="T26" s="18">
        <f t="shared" si="6"/>
        <v>413.6</v>
      </c>
      <c r="U26" s="17">
        <f t="shared" si="7"/>
        <v>750</v>
      </c>
      <c r="V26" s="18">
        <f t="shared" si="8"/>
        <v>51.22</v>
      </c>
      <c r="W26" s="18">
        <v>11</v>
      </c>
      <c r="X26" s="17">
        <f t="shared" si="9"/>
        <v>9527.616</v>
      </c>
    </row>
    <row r="27" spans="1:24" ht="15.75">
      <c r="A27" s="8">
        <f t="shared" si="12"/>
        <v>23</v>
      </c>
      <c r="B27" s="1" t="s">
        <v>124</v>
      </c>
      <c r="C27" s="28" t="s">
        <v>44</v>
      </c>
      <c r="D27" s="2" t="s">
        <v>48</v>
      </c>
      <c r="E27" s="26">
        <v>2.73</v>
      </c>
      <c r="F27" s="11">
        <f t="shared" si="0"/>
        <v>2.67</v>
      </c>
      <c r="G27" s="12">
        <f t="shared" si="10"/>
        <v>6391.98</v>
      </c>
      <c r="H27" s="2">
        <v>65</v>
      </c>
      <c r="I27" s="29">
        <v>0.3</v>
      </c>
      <c r="J27" s="14" t="str">
        <f t="shared" si="11"/>
        <v>-2</v>
      </c>
      <c r="K27" s="15">
        <f t="shared" si="1"/>
        <v>65</v>
      </c>
      <c r="L27" s="11">
        <f t="shared" si="1"/>
        <v>0.3</v>
      </c>
      <c r="M27" s="16">
        <f t="shared" si="2"/>
        <v>4.6153846153846149E-3</v>
      </c>
      <c r="N27" s="1"/>
      <c r="O27" s="1"/>
      <c r="P27" s="14" t="str">
        <f t="shared" si="3"/>
        <v>48000</v>
      </c>
      <c r="Q27" s="17">
        <f t="shared" si="4"/>
        <v>14400</v>
      </c>
      <c r="R27" s="17">
        <f t="shared" si="5"/>
        <v>14400</v>
      </c>
      <c r="S27" s="14">
        <v>400</v>
      </c>
      <c r="T27" s="18">
        <f t="shared" si="6"/>
        <v>1068</v>
      </c>
      <c r="U27" s="17">
        <f t="shared" si="7"/>
        <v>1068</v>
      </c>
      <c r="V27" s="18">
        <f t="shared" si="8"/>
        <v>118.19999999999999</v>
      </c>
      <c r="W27" s="18">
        <v>11</v>
      </c>
      <c r="X27" s="17">
        <f t="shared" si="9"/>
        <v>21989.18</v>
      </c>
    </row>
    <row r="28" spans="1:24" ht="15.75">
      <c r="A28" s="8">
        <f t="shared" si="12"/>
        <v>24</v>
      </c>
      <c r="B28" s="1" t="s">
        <v>125</v>
      </c>
      <c r="C28" s="28" t="s">
        <v>45</v>
      </c>
      <c r="D28" s="2" t="s">
        <v>46</v>
      </c>
      <c r="E28" s="26">
        <v>1.7</v>
      </c>
      <c r="F28" s="11">
        <f t="shared" si="0"/>
        <v>1.66</v>
      </c>
      <c r="G28" s="12">
        <f t="shared" si="10"/>
        <v>3974.04</v>
      </c>
      <c r="H28" s="2">
        <v>18</v>
      </c>
      <c r="I28" s="29">
        <v>0.2</v>
      </c>
      <c r="J28" s="14" t="str">
        <f t="shared" si="11"/>
        <v>+2-6</v>
      </c>
      <c r="K28" s="15">
        <f t="shared" si="1"/>
        <v>18</v>
      </c>
      <c r="L28" s="11">
        <f t="shared" si="1"/>
        <v>0.2</v>
      </c>
      <c r="M28" s="16">
        <f t="shared" si="2"/>
        <v>1.1111111111111112E-2</v>
      </c>
      <c r="N28" s="1"/>
      <c r="O28" s="1"/>
      <c r="P28" s="14" t="str">
        <f t="shared" si="3"/>
        <v>48000</v>
      </c>
      <c r="Q28" s="17">
        <f t="shared" si="4"/>
        <v>9600</v>
      </c>
      <c r="R28" s="17">
        <f t="shared" si="5"/>
        <v>9600</v>
      </c>
      <c r="S28" s="14">
        <v>400</v>
      </c>
      <c r="T28" s="18">
        <f t="shared" si="6"/>
        <v>664</v>
      </c>
      <c r="U28" s="17">
        <f t="shared" si="7"/>
        <v>750</v>
      </c>
      <c r="V28" s="18">
        <f t="shared" si="8"/>
        <v>78.800000000000011</v>
      </c>
      <c r="W28" s="18">
        <v>22</v>
      </c>
      <c r="X28" s="17">
        <f t="shared" si="9"/>
        <v>14424.84</v>
      </c>
    </row>
    <row r="29" spans="1:24" ht="15.75">
      <c r="A29" s="8">
        <f t="shared" si="12"/>
        <v>25</v>
      </c>
      <c r="B29" s="1" t="s">
        <v>126</v>
      </c>
      <c r="C29" s="6" t="s">
        <v>84</v>
      </c>
      <c r="D29" s="2" t="s">
        <v>21</v>
      </c>
      <c r="E29" s="10">
        <v>12.68</v>
      </c>
      <c r="F29" s="11">
        <f t="shared" si="0"/>
        <v>12.238</v>
      </c>
      <c r="G29" s="12">
        <f t="shared" si="10"/>
        <v>29297.771999999997</v>
      </c>
      <c r="H29" s="13">
        <v>196</v>
      </c>
      <c r="I29" s="10">
        <v>2.21</v>
      </c>
      <c r="J29" s="14" t="str">
        <f t="shared" si="11"/>
        <v>+2-6</v>
      </c>
      <c r="K29" s="15">
        <f t="shared" si="1"/>
        <v>196</v>
      </c>
      <c r="L29" s="11">
        <f t="shared" si="1"/>
        <v>2.21</v>
      </c>
      <c r="M29" s="16">
        <f t="shared" si="2"/>
        <v>1.1275510204081633E-2</v>
      </c>
      <c r="N29" s="1"/>
      <c r="O29" s="1"/>
      <c r="P29" s="14" t="str">
        <f t="shared" si="3"/>
        <v>48000</v>
      </c>
      <c r="Q29" s="17">
        <f t="shared" si="4"/>
        <v>106080</v>
      </c>
      <c r="R29" s="17">
        <f t="shared" si="5"/>
        <v>106080</v>
      </c>
      <c r="S29" s="14">
        <v>450</v>
      </c>
      <c r="T29" s="18">
        <f t="shared" si="6"/>
        <v>5507.0999999999995</v>
      </c>
      <c r="U29" s="17">
        <f t="shared" si="7"/>
        <v>5507.0999999999995</v>
      </c>
      <c r="V29" s="18">
        <f t="shared" si="8"/>
        <v>870.74</v>
      </c>
      <c r="W29" s="18">
        <v>11</v>
      </c>
      <c r="X29" s="17">
        <f t="shared" si="9"/>
        <v>141766.61199999999</v>
      </c>
    </row>
    <row r="30" spans="1:24" ht="15.75">
      <c r="A30" s="8">
        <v>26</v>
      </c>
      <c r="B30" s="1"/>
      <c r="C30" s="6" t="s">
        <v>177</v>
      </c>
      <c r="D30" s="2" t="s">
        <v>176</v>
      </c>
      <c r="E30" s="10">
        <v>2.48</v>
      </c>
      <c r="F30" s="11">
        <f t="shared" si="0"/>
        <v>2.48</v>
      </c>
      <c r="G30" s="12">
        <f t="shared" si="10"/>
        <v>5937.12</v>
      </c>
      <c r="H30" s="13"/>
      <c r="I30" s="10"/>
      <c r="J30" s="14"/>
      <c r="K30" s="15"/>
      <c r="L30" s="11"/>
      <c r="M30" s="16"/>
      <c r="N30" s="1"/>
      <c r="O30" s="1"/>
      <c r="P30" s="14"/>
      <c r="Q30" s="17">
        <f t="shared" si="4"/>
        <v>0</v>
      </c>
      <c r="R30" s="17"/>
      <c r="S30" s="14">
        <v>250</v>
      </c>
      <c r="T30" s="18">
        <f t="shared" si="6"/>
        <v>620</v>
      </c>
      <c r="U30" s="17">
        <f t="shared" si="7"/>
        <v>750</v>
      </c>
      <c r="V30" s="18"/>
      <c r="W30" s="18"/>
      <c r="X30" s="17">
        <f t="shared" si="9"/>
        <v>6687.12</v>
      </c>
    </row>
    <row r="31" spans="1:24" ht="15.75">
      <c r="A31" s="8">
        <v>27</v>
      </c>
      <c r="B31" s="1" t="s">
        <v>127</v>
      </c>
      <c r="C31" s="6" t="s">
        <v>85</v>
      </c>
      <c r="D31" s="2" t="s">
        <v>49</v>
      </c>
      <c r="E31" s="26">
        <v>18.04</v>
      </c>
      <c r="F31" s="11">
        <f t="shared" si="0"/>
        <v>17.585999999999999</v>
      </c>
      <c r="G31" s="12">
        <f t="shared" si="10"/>
        <v>42100.883999999998</v>
      </c>
      <c r="H31" s="13">
        <v>250</v>
      </c>
      <c r="I31" s="10">
        <v>2.27</v>
      </c>
      <c r="J31" s="14" t="str">
        <f>IF(M31&lt;0.0075,"-2",IF(M31&lt;0.019,"+2-6",IF(M31&lt;0.059,"+6-10",IF(M31&lt;0.075,"+10-11",IF(M31&lt;0.108,"+11-13","0")))))</f>
        <v>+2-6</v>
      </c>
      <c r="K31" s="15">
        <f t="shared" ref="K31:L34" si="13">H31</f>
        <v>250</v>
      </c>
      <c r="L31" s="11">
        <f t="shared" si="13"/>
        <v>2.27</v>
      </c>
      <c r="M31" s="16">
        <f>L31/K31</f>
        <v>9.0799999999999995E-3</v>
      </c>
      <c r="N31" s="1"/>
      <c r="O31" s="1"/>
      <c r="P31" s="14" t="str">
        <f>IF(M31&lt;0.019,"48000",IF(M31&lt;0.059,"48000",IF(M31&lt;0.076,"48000",IF(M31&lt;0.108,"58000","0"))))</f>
        <v>48000</v>
      </c>
      <c r="Q31" s="17">
        <f t="shared" si="4"/>
        <v>108960</v>
      </c>
      <c r="R31" s="17">
        <f>Q31</f>
        <v>108960</v>
      </c>
      <c r="S31" s="14">
        <v>400</v>
      </c>
      <c r="T31" s="18">
        <f t="shared" si="6"/>
        <v>7034.4</v>
      </c>
      <c r="U31" s="17">
        <f t="shared" si="7"/>
        <v>7034.4</v>
      </c>
      <c r="V31" s="18">
        <f>394*I31</f>
        <v>894.38</v>
      </c>
      <c r="W31" s="18">
        <v>11</v>
      </c>
      <c r="X31" s="17">
        <f t="shared" si="9"/>
        <v>159000.66399999999</v>
      </c>
    </row>
    <row r="32" spans="1:24" ht="15.75">
      <c r="A32" s="8">
        <f t="shared" si="12"/>
        <v>28</v>
      </c>
      <c r="B32" s="1" t="s">
        <v>128</v>
      </c>
      <c r="C32" s="6" t="s">
        <v>86</v>
      </c>
      <c r="D32" s="2" t="s">
        <v>46</v>
      </c>
      <c r="E32" s="26">
        <v>5.03</v>
      </c>
      <c r="F32" s="11">
        <f t="shared" si="0"/>
        <v>4.8239999999999998</v>
      </c>
      <c r="G32" s="12">
        <f t="shared" si="10"/>
        <v>11548.655999999999</v>
      </c>
      <c r="H32" s="13">
        <v>108</v>
      </c>
      <c r="I32" s="10">
        <v>1.03</v>
      </c>
      <c r="J32" s="14" t="str">
        <f>IF(M32&lt;0.0075,"-2",IF(M32&lt;0.019,"+2-6",IF(M32&lt;0.059,"+6-10",IF(M32&lt;0.075,"+10-11",IF(M32&lt;0.108,"+11-13","0")))))</f>
        <v>+2-6</v>
      </c>
      <c r="K32" s="15">
        <f t="shared" si="13"/>
        <v>108</v>
      </c>
      <c r="L32" s="11">
        <f t="shared" si="13"/>
        <v>1.03</v>
      </c>
      <c r="M32" s="16">
        <f>L32/K32</f>
        <v>9.5370370370370366E-3</v>
      </c>
      <c r="N32" s="1"/>
      <c r="O32" s="1"/>
      <c r="P32" s="14" t="str">
        <f>IF(M32&lt;0.019,"48000",IF(M32&lt;0.059,"48000",IF(M32&lt;0.076,"48000",IF(M32&lt;0.108,"58000","0"))))</f>
        <v>48000</v>
      </c>
      <c r="Q32" s="17">
        <f t="shared" si="4"/>
        <v>49440</v>
      </c>
      <c r="R32" s="17">
        <f>Q32</f>
        <v>49440</v>
      </c>
      <c r="S32" s="14">
        <v>400</v>
      </c>
      <c r="T32" s="18">
        <f t="shared" si="6"/>
        <v>1929.6</v>
      </c>
      <c r="U32" s="17">
        <f t="shared" si="7"/>
        <v>1929.6</v>
      </c>
      <c r="V32" s="18">
        <f>394*I32</f>
        <v>405.82</v>
      </c>
      <c r="W32" s="18">
        <v>22</v>
      </c>
      <c r="X32" s="17">
        <f t="shared" si="9"/>
        <v>63346.076000000001</v>
      </c>
    </row>
    <row r="33" spans="1:24" ht="15.75">
      <c r="A33" s="8">
        <f t="shared" si="12"/>
        <v>29</v>
      </c>
      <c r="B33" s="1" t="s">
        <v>129</v>
      </c>
      <c r="C33" s="6" t="s">
        <v>87</v>
      </c>
      <c r="D33" s="2" t="s">
        <v>50</v>
      </c>
      <c r="E33" s="1">
        <v>7.67</v>
      </c>
      <c r="F33" s="11">
        <f t="shared" si="0"/>
        <v>7.298</v>
      </c>
      <c r="G33" s="12">
        <f t="shared" si="10"/>
        <v>17471.412</v>
      </c>
      <c r="H33" s="1">
        <v>248</v>
      </c>
      <c r="I33" s="1">
        <v>1.86</v>
      </c>
      <c r="J33" s="14" t="str">
        <f>IF(M33&lt;0.0075,"-2",IF(M33&lt;0.019,"+2-6",IF(M33&lt;0.059,"+6-10",IF(M33&lt;0.075,"+10-11",IF(M33&lt;0.108,"+11-13","0")))))</f>
        <v>+2-6</v>
      </c>
      <c r="K33" s="15">
        <f t="shared" si="13"/>
        <v>248</v>
      </c>
      <c r="L33" s="11">
        <f t="shared" si="13"/>
        <v>1.86</v>
      </c>
      <c r="M33" s="16">
        <f>L33/K33</f>
        <v>7.5000000000000006E-3</v>
      </c>
      <c r="N33" s="1"/>
      <c r="O33" s="1"/>
      <c r="P33" s="14" t="str">
        <f>IF(M33&lt;0.019,"48000",IF(M33&lt;0.059,"48000",IF(M33&lt;0.076,"48000",IF(M33&lt;0.108,"58000","0"))))</f>
        <v>48000</v>
      </c>
      <c r="Q33" s="17">
        <f t="shared" si="4"/>
        <v>89280</v>
      </c>
      <c r="R33" s="17">
        <f>Q33</f>
        <v>89280</v>
      </c>
      <c r="S33" s="14">
        <v>400</v>
      </c>
      <c r="T33" s="18">
        <f t="shared" si="6"/>
        <v>2919.2</v>
      </c>
      <c r="U33" s="17">
        <f t="shared" si="7"/>
        <v>2919.2</v>
      </c>
      <c r="V33" s="18">
        <f>394*I33</f>
        <v>732.84</v>
      </c>
      <c r="W33" s="18">
        <v>11</v>
      </c>
      <c r="X33" s="17">
        <f t="shared" si="9"/>
        <v>110414.45199999999</v>
      </c>
    </row>
    <row r="34" spans="1:24" ht="15.75">
      <c r="A34" s="8">
        <v>30</v>
      </c>
      <c r="B34" s="1" t="s">
        <v>131</v>
      </c>
      <c r="C34" s="6" t="s">
        <v>96</v>
      </c>
      <c r="D34" s="2" t="s">
        <v>52</v>
      </c>
      <c r="E34" s="1">
        <v>27.65</v>
      </c>
      <c r="F34" s="11">
        <f>E34-((I34+O35)/5)</f>
        <v>25.735999999999997</v>
      </c>
      <c r="G34" s="12">
        <f t="shared" si="10"/>
        <v>61611.983999999989</v>
      </c>
      <c r="H34" s="1">
        <v>495</v>
      </c>
      <c r="I34" s="1">
        <v>8.09</v>
      </c>
      <c r="J34" s="14" t="str">
        <f>IF(M34&lt;0.0075,"-2",IF(M34&lt;0.019,"+2-6",IF(M34&lt;0.059,"+6-10",IF(M34&lt;0.075,"+10-11",IF(M34&lt;0.108,"+11-13","0")))))</f>
        <v>+2-6</v>
      </c>
      <c r="K34" s="15">
        <f t="shared" si="13"/>
        <v>495</v>
      </c>
      <c r="L34" s="11">
        <f t="shared" si="13"/>
        <v>8.09</v>
      </c>
      <c r="M34" s="16">
        <f>L34/K34</f>
        <v>1.6343434343434344E-2</v>
      </c>
      <c r="N34" s="1"/>
      <c r="O34" s="1"/>
      <c r="P34" s="14" t="str">
        <f>IF(M34&lt;0.019,"48000",IF(M34&lt;0.059,"48000",IF(M34&lt;0.076,"48000",IF(M34&lt;0.108,"58000","0"))))</f>
        <v>48000</v>
      </c>
      <c r="Q34" s="17">
        <f t="shared" si="4"/>
        <v>388320</v>
      </c>
      <c r="R34" s="17">
        <f>Q34</f>
        <v>388320</v>
      </c>
      <c r="S34" s="14">
        <v>450</v>
      </c>
      <c r="T34" s="18">
        <f t="shared" si="6"/>
        <v>11581.199999999999</v>
      </c>
      <c r="U34" s="17">
        <f t="shared" si="7"/>
        <v>11581.199999999999</v>
      </c>
      <c r="V34" s="18">
        <f>394*I34</f>
        <v>3187.46</v>
      </c>
      <c r="W34" s="18">
        <v>11</v>
      </c>
      <c r="X34" s="17">
        <f>G34+R34+U34+V34+W34+R35</f>
        <v>465096.44400000002</v>
      </c>
    </row>
    <row r="35" spans="1:24" ht="15.75">
      <c r="C35" s="6"/>
      <c r="D35" s="2"/>
      <c r="E35" s="1"/>
      <c r="F35" s="11"/>
      <c r="G35" s="12"/>
      <c r="H35" s="1"/>
      <c r="I35" s="1"/>
      <c r="J35" s="14"/>
      <c r="K35" s="15"/>
      <c r="L35" s="11"/>
      <c r="M35" s="16"/>
      <c r="N35" s="1">
        <v>1</v>
      </c>
      <c r="O35" s="1">
        <v>1.48</v>
      </c>
      <c r="P35" s="14">
        <v>260</v>
      </c>
      <c r="Q35" s="17">
        <f>P35*O35</f>
        <v>384.8</v>
      </c>
      <c r="R35" s="17">
        <f>Q35</f>
        <v>384.8</v>
      </c>
      <c r="S35" s="14"/>
      <c r="T35" s="18"/>
      <c r="U35" s="17"/>
      <c r="V35" s="18"/>
      <c r="W35" s="18"/>
      <c r="X35" s="17"/>
    </row>
    <row r="36" spans="1:24" ht="15.75">
      <c r="A36" s="8">
        <v>31</v>
      </c>
      <c r="B36" s="1"/>
      <c r="C36" s="6" t="s">
        <v>178</v>
      </c>
      <c r="D36" s="2" t="s">
        <v>176</v>
      </c>
      <c r="E36" s="1">
        <v>3.31</v>
      </c>
      <c r="F36" s="11">
        <f t="shared" ref="F36:F42" si="14">E36-I36/5</f>
        <v>3.31</v>
      </c>
      <c r="G36" s="12">
        <f t="shared" si="10"/>
        <v>7924.14</v>
      </c>
      <c r="H36" s="1"/>
      <c r="I36" s="1"/>
      <c r="J36" s="14"/>
      <c r="K36" s="15"/>
      <c r="L36" s="11"/>
      <c r="M36" s="16"/>
      <c r="N36" s="1"/>
      <c r="O36" s="1"/>
      <c r="P36" s="14"/>
      <c r="Q36" s="17">
        <f t="shared" ref="Q36:Q43" si="15">P36*L36</f>
        <v>0</v>
      </c>
      <c r="R36" s="17"/>
      <c r="S36" s="14">
        <v>250</v>
      </c>
      <c r="T36" s="18">
        <f t="shared" ref="T36:T59" si="16">S36*F36</f>
        <v>827.5</v>
      </c>
      <c r="U36" s="17">
        <f t="shared" ref="U36:U43" si="17">IF(T36&gt;750,T36,IF(T36&lt;750,750))</f>
        <v>827.5</v>
      </c>
      <c r="V36" s="18">
        <f>394*I36</f>
        <v>0</v>
      </c>
      <c r="W36" s="18"/>
      <c r="X36" s="17">
        <f t="shared" ref="X36:X42" si="18">G36+R36+U36+V36+W36</f>
        <v>8751.64</v>
      </c>
    </row>
    <row r="37" spans="1:24" ht="15.75">
      <c r="A37" s="8">
        <v>32</v>
      </c>
      <c r="B37" s="1" t="s">
        <v>132</v>
      </c>
      <c r="C37" s="6" t="s">
        <v>90</v>
      </c>
      <c r="D37" s="2" t="s">
        <v>52</v>
      </c>
      <c r="E37" s="1">
        <v>17.28</v>
      </c>
      <c r="F37" s="11">
        <f t="shared" si="14"/>
        <v>16.784000000000002</v>
      </c>
      <c r="G37" s="12">
        <f t="shared" si="10"/>
        <v>40180.896000000008</v>
      </c>
      <c r="H37" s="1">
        <f>268</f>
        <v>268</v>
      </c>
      <c r="I37" s="1">
        <v>2.48</v>
      </c>
      <c r="J37" s="14" t="str">
        <f>IF(M37&lt;0.0075,"-2",IF(M37&lt;0.019,"+2-6",IF(M37&lt;0.059,"+6-10",IF(M37&lt;0.075,"+10-11",IF(M37&lt;0.108,"+11-13","0")))))</f>
        <v>+2-6</v>
      </c>
      <c r="K37" s="15">
        <f>H37</f>
        <v>268</v>
      </c>
      <c r="L37" s="11">
        <f>I37</f>
        <v>2.48</v>
      </c>
      <c r="M37" s="16">
        <f>L37/K37</f>
        <v>9.2537313432835815E-3</v>
      </c>
      <c r="N37" s="1"/>
      <c r="O37" s="1"/>
      <c r="P37" s="14" t="str">
        <f>IF(M37&lt;0.019,"48000",IF(M37&lt;0.059,"48000",IF(M37&lt;0.076,"48000",IF(M37&lt;0.108,"58000","0"))))</f>
        <v>48000</v>
      </c>
      <c r="Q37" s="17">
        <f t="shared" si="15"/>
        <v>119040</v>
      </c>
      <c r="R37" s="17">
        <f>Q37</f>
        <v>119040</v>
      </c>
      <c r="S37" s="14">
        <v>450</v>
      </c>
      <c r="T37" s="18">
        <f t="shared" si="16"/>
        <v>7552.8000000000011</v>
      </c>
      <c r="U37" s="17">
        <f t="shared" si="17"/>
        <v>7552.8000000000011</v>
      </c>
      <c r="V37" s="18">
        <f>394*I37</f>
        <v>977.12</v>
      </c>
      <c r="W37" s="18">
        <v>11</v>
      </c>
      <c r="X37" s="17">
        <f t="shared" si="18"/>
        <v>167761.81599999999</v>
      </c>
    </row>
    <row r="38" spans="1:24" ht="15.75">
      <c r="A38" s="8">
        <v>33</v>
      </c>
      <c r="B38" s="1"/>
      <c r="C38" s="6" t="s">
        <v>184</v>
      </c>
      <c r="D38" s="2" t="s">
        <v>176</v>
      </c>
      <c r="E38" s="1">
        <v>3.32</v>
      </c>
      <c r="F38" s="11">
        <f t="shared" si="14"/>
        <v>3.32</v>
      </c>
      <c r="G38" s="12">
        <f t="shared" si="10"/>
        <v>7948.08</v>
      </c>
      <c r="H38" s="1"/>
      <c r="I38" s="1"/>
      <c r="J38" s="14"/>
      <c r="K38" s="15"/>
      <c r="L38" s="11"/>
      <c r="M38" s="16"/>
      <c r="N38" s="1"/>
      <c r="O38" s="1"/>
      <c r="P38" s="14"/>
      <c r="Q38" s="17">
        <f t="shared" si="15"/>
        <v>0</v>
      </c>
      <c r="R38" s="17"/>
      <c r="S38" s="14">
        <v>250</v>
      </c>
      <c r="T38" s="18">
        <f t="shared" si="16"/>
        <v>830</v>
      </c>
      <c r="U38" s="17">
        <f t="shared" si="17"/>
        <v>830</v>
      </c>
      <c r="V38" s="18"/>
      <c r="W38" s="18"/>
      <c r="X38" s="17">
        <f t="shared" si="18"/>
        <v>8778.08</v>
      </c>
    </row>
    <row r="39" spans="1:24" ht="15.75">
      <c r="A39" s="8">
        <v>34</v>
      </c>
      <c r="B39" s="1" t="s">
        <v>133</v>
      </c>
      <c r="C39" s="6" t="s">
        <v>91</v>
      </c>
      <c r="D39" s="2" t="s">
        <v>51</v>
      </c>
      <c r="E39" s="1">
        <v>9.3800000000000008</v>
      </c>
      <c r="F39" s="11">
        <f t="shared" si="14"/>
        <v>9.1420000000000012</v>
      </c>
      <c r="G39" s="12">
        <f t="shared" si="10"/>
        <v>21885.948000000004</v>
      </c>
      <c r="H39" s="1">
        <v>140</v>
      </c>
      <c r="I39" s="1">
        <v>1.19</v>
      </c>
      <c r="J39" s="14" t="str">
        <f>IF(M39&lt;0.0075,"-2",IF(M39&lt;0.019,"+2-6",IF(M39&lt;0.059,"+6-10",IF(M39&lt;0.075,"+10-11",IF(M39&lt;0.108,"+11-13","0")))))</f>
        <v>+2-6</v>
      </c>
      <c r="K39" s="15">
        <f t="shared" ref="K39:L41" si="19">H39</f>
        <v>140</v>
      </c>
      <c r="L39" s="11">
        <f t="shared" si="19"/>
        <v>1.19</v>
      </c>
      <c r="M39" s="16">
        <f>L39/K39</f>
        <v>8.4999999999999989E-3</v>
      </c>
      <c r="N39" s="1"/>
      <c r="O39" s="1"/>
      <c r="P39" s="14" t="str">
        <f>IF(M39&lt;0.019,"48000",IF(M39&lt;0.059,"48000",IF(M39&lt;0.076,"48000",IF(M39&lt;0.108,"58000","0"))))</f>
        <v>48000</v>
      </c>
      <c r="Q39" s="17">
        <f t="shared" si="15"/>
        <v>57120</v>
      </c>
      <c r="R39" s="17">
        <f>Q39</f>
        <v>57120</v>
      </c>
      <c r="S39" s="14">
        <v>400</v>
      </c>
      <c r="T39" s="18">
        <f t="shared" si="16"/>
        <v>3656.8000000000006</v>
      </c>
      <c r="U39" s="17">
        <f t="shared" si="17"/>
        <v>3656.8000000000006</v>
      </c>
      <c r="V39" s="18">
        <f>394*I39</f>
        <v>468.85999999999996</v>
      </c>
      <c r="W39" s="18">
        <v>22</v>
      </c>
      <c r="X39" s="17">
        <f t="shared" si="18"/>
        <v>83153.608000000007</v>
      </c>
    </row>
    <row r="40" spans="1:24" ht="15.75">
      <c r="A40" s="8">
        <f t="shared" si="12"/>
        <v>35</v>
      </c>
      <c r="B40" s="1" t="s">
        <v>134</v>
      </c>
      <c r="C40" s="6" t="s">
        <v>92</v>
      </c>
      <c r="D40" s="2" t="s">
        <v>51</v>
      </c>
      <c r="E40" s="1">
        <v>3.59</v>
      </c>
      <c r="F40" s="11">
        <f t="shared" si="14"/>
        <v>3.4859999999999998</v>
      </c>
      <c r="G40" s="12">
        <f t="shared" si="10"/>
        <v>8345.4839999999986</v>
      </c>
      <c r="H40" s="1">
        <v>32</v>
      </c>
      <c r="I40" s="1">
        <v>0.52</v>
      </c>
      <c r="J40" s="14" t="str">
        <f>IF(M40&lt;0.0075,"-2",IF(M40&lt;0.019,"+2-6",IF(M40&lt;0.059,"+6-10",IF(M40&lt;0.075,"+10-11",IF(M40&lt;0.108,"+11-13","0")))))</f>
        <v>+2-6</v>
      </c>
      <c r="K40" s="15">
        <f t="shared" si="19"/>
        <v>32</v>
      </c>
      <c r="L40" s="11">
        <f t="shared" si="19"/>
        <v>0.52</v>
      </c>
      <c r="M40" s="16">
        <f>L40/K40</f>
        <v>1.6250000000000001E-2</v>
      </c>
      <c r="N40" s="1"/>
      <c r="O40" s="1"/>
      <c r="P40" s="14" t="str">
        <f>IF(M40&lt;0.019,"48000",IF(M40&lt;0.059,"48000",IF(M40&lt;0.076,"48000",IF(M40&lt;0.108,"58000","0"))))</f>
        <v>48000</v>
      </c>
      <c r="Q40" s="17">
        <f t="shared" si="15"/>
        <v>24960</v>
      </c>
      <c r="R40" s="17">
        <f>Q40</f>
        <v>24960</v>
      </c>
      <c r="S40" s="14">
        <v>400</v>
      </c>
      <c r="T40" s="18">
        <f t="shared" si="16"/>
        <v>1394.3999999999999</v>
      </c>
      <c r="U40" s="17">
        <f t="shared" si="17"/>
        <v>1394.3999999999999</v>
      </c>
      <c r="V40" s="18">
        <f>394*I40</f>
        <v>204.88</v>
      </c>
      <c r="W40" s="18">
        <v>22</v>
      </c>
      <c r="X40" s="17">
        <f t="shared" si="18"/>
        <v>34926.763999999996</v>
      </c>
    </row>
    <row r="41" spans="1:24" ht="15.75">
      <c r="A41" s="8">
        <f t="shared" si="12"/>
        <v>36</v>
      </c>
      <c r="B41" s="1" t="s">
        <v>135</v>
      </c>
      <c r="C41" s="6" t="s">
        <v>93</v>
      </c>
      <c r="D41" s="2" t="s">
        <v>52</v>
      </c>
      <c r="E41" s="1">
        <v>16.5</v>
      </c>
      <c r="F41" s="11">
        <f t="shared" si="14"/>
        <v>15.795999999999999</v>
      </c>
      <c r="G41" s="12">
        <f t="shared" si="10"/>
        <v>37815.623999999996</v>
      </c>
      <c r="H41" s="1">
        <v>256</v>
      </c>
      <c r="I41" s="1">
        <v>3.52</v>
      </c>
      <c r="J41" s="14" t="str">
        <f>IF(M41&lt;0.0075,"-2",IF(M41&lt;0.019,"+2-6",IF(M41&lt;0.059,"+6-10",IF(M41&lt;0.075,"+10-11",IF(M41&lt;0.108,"+11-13","0")))))</f>
        <v>+2-6</v>
      </c>
      <c r="K41" s="15">
        <f t="shared" si="19"/>
        <v>256</v>
      </c>
      <c r="L41" s="11">
        <f t="shared" si="19"/>
        <v>3.52</v>
      </c>
      <c r="M41" s="16">
        <f>L41/K41</f>
        <v>1.375E-2</v>
      </c>
      <c r="N41" s="1"/>
      <c r="O41" s="1"/>
      <c r="P41" s="14" t="str">
        <f>IF(M41&lt;0.019,"48000",IF(M41&lt;0.059,"48000",IF(M41&lt;0.076,"48000",IF(M41&lt;0.108,"58000","0"))))</f>
        <v>48000</v>
      </c>
      <c r="Q41" s="17">
        <f t="shared" si="15"/>
        <v>168960</v>
      </c>
      <c r="R41" s="17">
        <f>Q41</f>
        <v>168960</v>
      </c>
      <c r="S41" s="14">
        <v>450</v>
      </c>
      <c r="T41" s="18">
        <f t="shared" si="16"/>
        <v>7108.2</v>
      </c>
      <c r="U41" s="17">
        <f t="shared" si="17"/>
        <v>7108.2</v>
      </c>
      <c r="V41" s="18">
        <f>394*I41</f>
        <v>1386.88</v>
      </c>
      <c r="W41" s="18">
        <v>11</v>
      </c>
      <c r="X41" s="17">
        <f t="shared" si="18"/>
        <v>215281.70400000003</v>
      </c>
    </row>
    <row r="42" spans="1:24" ht="15.75">
      <c r="A42" s="8">
        <v>37</v>
      </c>
      <c r="B42" s="1"/>
      <c r="C42" s="6" t="s">
        <v>183</v>
      </c>
      <c r="D42" s="2" t="s">
        <v>176</v>
      </c>
      <c r="E42" s="1">
        <v>3.36</v>
      </c>
      <c r="F42" s="11">
        <f t="shared" si="14"/>
        <v>3.36</v>
      </c>
      <c r="G42" s="12">
        <f t="shared" si="10"/>
        <v>8043.84</v>
      </c>
      <c r="H42" s="1"/>
      <c r="I42" s="1"/>
      <c r="J42" s="14"/>
      <c r="K42" s="15"/>
      <c r="L42" s="11"/>
      <c r="M42" s="16"/>
      <c r="N42" s="1"/>
      <c r="O42" s="1"/>
      <c r="P42" s="14"/>
      <c r="Q42" s="17">
        <f t="shared" si="15"/>
        <v>0</v>
      </c>
      <c r="R42" s="17"/>
      <c r="S42" s="14">
        <v>250</v>
      </c>
      <c r="T42" s="18">
        <f t="shared" si="16"/>
        <v>840</v>
      </c>
      <c r="U42" s="17">
        <f t="shared" si="17"/>
        <v>840</v>
      </c>
      <c r="V42" s="18"/>
      <c r="W42" s="18"/>
      <c r="X42" s="17">
        <f t="shared" si="18"/>
        <v>8883.84</v>
      </c>
    </row>
    <row r="43" spans="1:24" ht="15.75">
      <c r="A43" s="8">
        <v>38</v>
      </c>
      <c r="B43" s="1" t="s">
        <v>136</v>
      </c>
      <c r="C43" s="6" t="s">
        <v>94</v>
      </c>
      <c r="D43" s="2" t="s">
        <v>52</v>
      </c>
      <c r="E43" s="1">
        <v>31.35</v>
      </c>
      <c r="F43" s="11">
        <f>E43-((I43+O44)/5)</f>
        <v>28.292000000000002</v>
      </c>
      <c r="G43" s="12">
        <f t="shared" si="10"/>
        <v>67731.04800000001</v>
      </c>
      <c r="H43" s="1">
        <v>662</v>
      </c>
      <c r="I43" s="1">
        <v>9.66</v>
      </c>
      <c r="J43" s="14" t="str">
        <f>IF(M43&lt;0.0075,"-2",IF(M43&lt;0.019,"+2-6",IF(M43&lt;0.059,"+6-10",IF(M43&lt;0.075,"+10-11",IF(M43&lt;0.108,"+11-13","0")))))</f>
        <v>+2-6</v>
      </c>
      <c r="K43" s="15">
        <f>H43</f>
        <v>662</v>
      </c>
      <c r="L43" s="11">
        <f>I43</f>
        <v>9.66</v>
      </c>
      <c r="M43" s="16">
        <f>L43/K43</f>
        <v>1.459214501510574E-2</v>
      </c>
      <c r="N43" s="1"/>
      <c r="O43" s="1"/>
      <c r="P43" s="14" t="str">
        <f>IF(M43&lt;0.019,"48000",IF(M43&lt;0.059,"48000",IF(M43&lt;0.076,"48000",IF(M43&lt;0.108,"58000","0"))))</f>
        <v>48000</v>
      </c>
      <c r="Q43" s="17">
        <f t="shared" si="15"/>
        <v>463680</v>
      </c>
      <c r="R43" s="17">
        <f>Q43</f>
        <v>463680</v>
      </c>
      <c r="S43" s="14">
        <v>450</v>
      </c>
      <c r="T43" s="18">
        <f t="shared" si="16"/>
        <v>12731.400000000001</v>
      </c>
      <c r="U43" s="17">
        <f t="shared" si="17"/>
        <v>12731.400000000001</v>
      </c>
      <c r="V43" s="18">
        <f>394*I43</f>
        <v>3806.04</v>
      </c>
      <c r="W43" s="18">
        <v>11</v>
      </c>
      <c r="X43" s="17">
        <f>G43+R43+U43+V43+W43+R44</f>
        <v>549141.78800000006</v>
      </c>
    </row>
    <row r="44" spans="1:24" ht="15.75">
      <c r="A44" s="8"/>
      <c r="B44" s="1"/>
      <c r="C44" s="6"/>
      <c r="D44" s="2"/>
      <c r="E44" s="1"/>
      <c r="F44" s="11">
        <f>E44-I44/5</f>
        <v>0</v>
      </c>
      <c r="G44" s="12">
        <f t="shared" ref="G44:G55" si="20">2371*F44</f>
        <v>0</v>
      </c>
      <c r="H44" s="1"/>
      <c r="I44" s="1"/>
      <c r="J44" s="14"/>
      <c r="K44" s="15"/>
      <c r="L44" s="11"/>
      <c r="M44" s="16"/>
      <c r="N44" s="1">
        <v>2</v>
      </c>
      <c r="O44" s="1">
        <v>5.63</v>
      </c>
      <c r="P44" s="14">
        <v>210</v>
      </c>
      <c r="Q44" s="17">
        <f>P44*O44</f>
        <v>1182.3</v>
      </c>
      <c r="R44" s="17">
        <f>Q44</f>
        <v>1182.3</v>
      </c>
      <c r="S44" s="14"/>
      <c r="T44" s="18">
        <f t="shared" si="16"/>
        <v>0</v>
      </c>
      <c r="U44" s="17"/>
      <c r="V44" s="18"/>
      <c r="W44" s="18"/>
      <c r="X44" s="17"/>
    </row>
    <row r="45" spans="1:24" ht="15.75">
      <c r="A45" s="8">
        <v>39</v>
      </c>
      <c r="B45" s="1"/>
      <c r="C45" s="6" t="s">
        <v>181</v>
      </c>
      <c r="D45" s="2" t="s">
        <v>176</v>
      </c>
      <c r="E45" s="1">
        <v>5.99</v>
      </c>
      <c r="F45" s="11">
        <f>E45-I45/5</f>
        <v>5.99</v>
      </c>
      <c r="G45" s="12">
        <f t="shared" si="10"/>
        <v>14340.060000000001</v>
      </c>
      <c r="H45" s="1"/>
      <c r="I45" s="1"/>
      <c r="J45" s="14"/>
      <c r="K45" s="15"/>
      <c r="L45" s="11"/>
      <c r="M45" s="16"/>
      <c r="N45" s="1"/>
      <c r="O45" s="1"/>
      <c r="P45" s="14"/>
      <c r="Q45" s="17">
        <f>P45*L45</f>
        <v>0</v>
      </c>
      <c r="R45" s="17"/>
      <c r="S45" s="14">
        <v>250</v>
      </c>
      <c r="T45" s="18">
        <f t="shared" si="16"/>
        <v>1497.5</v>
      </c>
      <c r="U45" s="17">
        <f>IF(T45&gt;750,T45,IF(T45&lt;750,750))</f>
        <v>1497.5</v>
      </c>
      <c r="V45" s="18"/>
      <c r="W45" s="18"/>
      <c r="X45" s="17">
        <f>G45+R45+U45+V45+W45</f>
        <v>15837.560000000001</v>
      </c>
    </row>
    <row r="46" spans="1:24" ht="15.75">
      <c r="A46" s="8">
        <v>40</v>
      </c>
      <c r="B46" s="1" t="s">
        <v>137</v>
      </c>
      <c r="C46" s="6" t="s">
        <v>95</v>
      </c>
      <c r="D46" s="2" t="s">
        <v>51</v>
      </c>
      <c r="E46" s="1">
        <v>13.32</v>
      </c>
      <c r="F46" s="11">
        <f>E46-((I46+O47)/5)</f>
        <v>11.861000000000001</v>
      </c>
      <c r="G46" s="12">
        <f t="shared" si="10"/>
        <v>28395.234</v>
      </c>
      <c r="H46" s="1">
        <v>232</v>
      </c>
      <c r="I46" s="1">
        <v>2.3199999999999998</v>
      </c>
      <c r="J46" s="14" t="str">
        <f>IF(M46&lt;0.0075,"-2",IF(M46&lt;0.019,"+2-6",IF(M46&lt;0.059,"+6-10",IF(M46&lt;0.075,"+10-11",IF(M46&lt;0.108,"+11-13","0")))))</f>
        <v>+2-6</v>
      </c>
      <c r="K46" s="15">
        <f>H46</f>
        <v>232</v>
      </c>
      <c r="L46" s="11">
        <f>I46</f>
        <v>2.3199999999999998</v>
      </c>
      <c r="M46" s="16">
        <f>L46/K46</f>
        <v>9.9999999999999985E-3</v>
      </c>
      <c r="N46" s="1"/>
      <c r="O46" s="1"/>
      <c r="P46" s="14" t="str">
        <f>IF(M46&lt;0.019,"48000",IF(M46&lt;0.059,"48000",IF(M46&lt;0.076,"48000",IF(M46&lt;0.108,"58000","0"))))</f>
        <v>48000</v>
      </c>
      <c r="Q46" s="17">
        <f>P46*L46</f>
        <v>111359.99999999999</v>
      </c>
      <c r="R46" s="17">
        <f>Q46</f>
        <v>111359.99999999999</v>
      </c>
      <c r="S46" s="14">
        <v>400</v>
      </c>
      <c r="T46" s="18">
        <f t="shared" si="16"/>
        <v>4744.4000000000005</v>
      </c>
      <c r="U46" s="17">
        <f>IF(T46&gt;750,T46,IF(T46&lt;750,750))</f>
        <v>4744.4000000000005</v>
      </c>
      <c r="V46" s="18">
        <f>394*I46</f>
        <v>914.07999999999993</v>
      </c>
      <c r="W46" s="18">
        <v>22</v>
      </c>
      <c r="X46" s="17">
        <f>G46+R46+U46+V46+W46+R47</f>
        <v>146306.33899999998</v>
      </c>
    </row>
    <row r="47" spans="1:24" ht="15.75">
      <c r="A47" s="8"/>
      <c r="B47" s="1"/>
      <c r="C47" s="6"/>
      <c r="D47" s="2"/>
      <c r="E47" s="1"/>
      <c r="F47" s="11">
        <f>E47-I47/5</f>
        <v>0</v>
      </c>
      <c r="G47" s="12">
        <f t="shared" si="20"/>
        <v>0</v>
      </c>
      <c r="H47" s="1"/>
      <c r="I47" s="1"/>
      <c r="J47" s="14"/>
      <c r="K47" s="15"/>
      <c r="L47" s="11"/>
      <c r="M47" s="16"/>
      <c r="N47" s="1">
        <v>4</v>
      </c>
      <c r="O47" s="1">
        <v>4.9749999999999996</v>
      </c>
      <c r="P47" s="14">
        <v>175</v>
      </c>
      <c r="Q47" s="17">
        <f>P47*O47</f>
        <v>870.62499999999989</v>
      </c>
      <c r="R47" s="17">
        <f>Q47</f>
        <v>870.62499999999989</v>
      </c>
      <c r="S47" s="14"/>
      <c r="T47" s="18">
        <f t="shared" si="16"/>
        <v>0</v>
      </c>
      <c r="U47" s="17"/>
      <c r="V47" s="18"/>
      <c r="W47" s="18"/>
      <c r="X47" s="17"/>
    </row>
    <row r="48" spans="1:24" ht="15.75">
      <c r="A48" s="8">
        <f>A46+1</f>
        <v>41</v>
      </c>
      <c r="B48" s="1" t="s">
        <v>138</v>
      </c>
      <c r="C48" s="6" t="s">
        <v>89</v>
      </c>
      <c r="D48" s="2" t="s">
        <v>52</v>
      </c>
      <c r="E48" s="1">
        <v>20.67</v>
      </c>
      <c r="F48" s="11">
        <f>E48-I48/5</f>
        <v>19.256</v>
      </c>
      <c r="G48" s="12">
        <f t="shared" si="10"/>
        <v>46098.864000000001</v>
      </c>
      <c r="H48" s="1">
        <v>370</v>
      </c>
      <c r="I48" s="1">
        <v>7.07</v>
      </c>
      <c r="J48" s="14" t="str">
        <f>IF(M48&lt;0.0075,"-2",IF(M48&lt;0.019,"+2-6",IF(M48&lt;0.059,"+6-10",IF(M48&lt;0.075,"+10-11",IF(M48&lt;0.108,"+11-13","0")))))</f>
        <v>+6-10</v>
      </c>
      <c r="K48" s="15">
        <f>H48</f>
        <v>370</v>
      </c>
      <c r="L48" s="11">
        <f>I48</f>
        <v>7.07</v>
      </c>
      <c r="M48" s="16">
        <f>L48/K48</f>
        <v>1.9108108108108108E-2</v>
      </c>
      <c r="N48" s="1"/>
      <c r="O48" s="1"/>
      <c r="P48" s="14" t="str">
        <f>IF(M48&lt;0.019,"48000",IF(M48&lt;0.059,"48000",IF(M48&lt;0.076,"48000",IF(M48&lt;0.108,"58000","0"))))</f>
        <v>48000</v>
      </c>
      <c r="Q48" s="17">
        <f>P48*L48</f>
        <v>339360</v>
      </c>
      <c r="R48" s="17">
        <f>Q48</f>
        <v>339360</v>
      </c>
      <c r="S48" s="14">
        <v>450</v>
      </c>
      <c r="T48" s="18">
        <f t="shared" si="16"/>
        <v>8665.2000000000007</v>
      </c>
      <c r="U48" s="17">
        <f>IF(T48&gt;750,T48,IF(T48&lt;750,750))</f>
        <v>8665.2000000000007</v>
      </c>
      <c r="V48" s="18">
        <f>394*I48</f>
        <v>2785.58</v>
      </c>
      <c r="W48" s="18">
        <v>11</v>
      </c>
      <c r="X48" s="17">
        <f>G48+R48+U48+V48+W48</f>
        <v>396920.64400000003</v>
      </c>
    </row>
    <row r="49" spans="1:24" ht="15.75">
      <c r="A49" s="8">
        <v>42</v>
      </c>
      <c r="B49" s="1"/>
      <c r="C49" s="6" t="s">
        <v>182</v>
      </c>
      <c r="D49" s="2" t="s">
        <v>176</v>
      </c>
      <c r="E49" s="1">
        <v>3.38</v>
      </c>
      <c r="F49" s="11">
        <f>E49-I49/5</f>
        <v>3.38</v>
      </c>
      <c r="G49" s="12">
        <f t="shared" si="10"/>
        <v>8091.7199999999993</v>
      </c>
      <c r="H49" s="1"/>
      <c r="I49" s="1"/>
      <c r="J49" s="14"/>
      <c r="K49" s="15"/>
      <c r="L49" s="11"/>
      <c r="M49" s="16"/>
      <c r="N49" s="1"/>
      <c r="O49" s="1"/>
      <c r="P49" s="14"/>
      <c r="Q49" s="17">
        <f>P49*L49</f>
        <v>0</v>
      </c>
      <c r="R49" s="17"/>
      <c r="S49" s="14">
        <v>250</v>
      </c>
      <c r="T49" s="18">
        <f t="shared" si="16"/>
        <v>845</v>
      </c>
      <c r="U49" s="17">
        <f>IF(T49&gt;750,T49,IF(T49&lt;750,750))</f>
        <v>845</v>
      </c>
      <c r="V49" s="18"/>
      <c r="W49" s="18"/>
      <c r="X49" s="17">
        <f>G49+R49+U49+V49+W49</f>
        <v>8936.7199999999993</v>
      </c>
    </row>
    <row r="50" spans="1:24" ht="15.75">
      <c r="A50" s="8">
        <v>43</v>
      </c>
      <c r="B50" s="1" t="s">
        <v>139</v>
      </c>
      <c r="C50" s="6" t="s">
        <v>180</v>
      </c>
      <c r="D50" s="2" t="s">
        <v>51</v>
      </c>
      <c r="E50" s="1">
        <v>10.48</v>
      </c>
      <c r="F50" s="11">
        <f>E50-I50/5</f>
        <v>9.9</v>
      </c>
      <c r="G50" s="12">
        <f t="shared" si="10"/>
        <v>23700.600000000002</v>
      </c>
      <c r="H50" s="1">
        <v>168</v>
      </c>
      <c r="I50" s="1">
        <v>2.9</v>
      </c>
      <c r="J50" s="14" t="str">
        <f>IF(M50&lt;0.0075,"-2",IF(M50&lt;0.019,"+2-6",IF(M50&lt;0.059,"+6-10",IF(M50&lt;0.075,"+10-11",IF(M50&lt;0.108,"+11-13","0")))))</f>
        <v>+2-6</v>
      </c>
      <c r="K50" s="15">
        <f>H50</f>
        <v>168</v>
      </c>
      <c r="L50" s="11">
        <f>I50</f>
        <v>2.9</v>
      </c>
      <c r="M50" s="16">
        <f>L50/K50</f>
        <v>1.7261904761904763E-2</v>
      </c>
      <c r="N50" s="1"/>
      <c r="O50" s="1"/>
      <c r="P50" s="14" t="str">
        <f>IF(M50&lt;0.019,"48000",IF(M50&lt;0.059,"48000",IF(M50&lt;0.076,"48000",IF(M50&lt;0.108,"58000","0"))))</f>
        <v>48000</v>
      </c>
      <c r="Q50" s="17">
        <f>P50*L50</f>
        <v>139200</v>
      </c>
      <c r="R50" s="17">
        <f>Q50</f>
        <v>139200</v>
      </c>
      <c r="S50" s="14">
        <v>400</v>
      </c>
      <c r="T50" s="18">
        <f t="shared" si="16"/>
        <v>3960</v>
      </c>
      <c r="U50" s="17">
        <f>IF(T50&gt;750,T50,IF(T50&lt;750,750))</f>
        <v>3960</v>
      </c>
      <c r="V50" s="18">
        <f>394*I50</f>
        <v>1142.5999999999999</v>
      </c>
      <c r="W50" s="18">
        <v>22</v>
      </c>
      <c r="X50" s="17">
        <f>G50+R50+U50+V50+W50</f>
        <v>168025.2</v>
      </c>
    </row>
    <row r="51" spans="1:24" ht="15.75">
      <c r="A51" s="8">
        <f>A50+1</f>
        <v>44</v>
      </c>
      <c r="B51" s="1" t="s">
        <v>140</v>
      </c>
      <c r="C51" s="6" t="s">
        <v>97</v>
      </c>
      <c r="D51" s="2" t="s">
        <v>52</v>
      </c>
      <c r="E51" s="1">
        <v>50.234999999999999</v>
      </c>
      <c r="F51" s="11">
        <f>E51-((I51+O52)/5)</f>
        <v>43.54</v>
      </c>
      <c r="G51" s="12">
        <f t="shared" si="10"/>
        <v>104234.76</v>
      </c>
      <c r="H51" s="1">
        <v>614</v>
      </c>
      <c r="I51" s="1">
        <v>9.1</v>
      </c>
      <c r="J51" s="14" t="str">
        <f>IF(M51&lt;0.0075,"-2",IF(M51&lt;0.019,"+2-6",IF(M51&lt;0.059,"+6-10",IF(M51&lt;0.075,"+10-11",IF(M51&lt;0.108,"+11-13","0")))))</f>
        <v>+2-6</v>
      </c>
      <c r="K51" s="15">
        <f>H51</f>
        <v>614</v>
      </c>
      <c r="L51" s="11">
        <f>I51</f>
        <v>9.1</v>
      </c>
      <c r="M51" s="16">
        <f>L51/K51</f>
        <v>1.4820846905537458E-2</v>
      </c>
      <c r="N51" s="1"/>
      <c r="O51" s="1"/>
      <c r="P51" s="14" t="str">
        <f>IF(M51&lt;0.019,"48000",IF(M51&lt;0.059,"48000",IF(M51&lt;0.076,"48000",IF(M51&lt;0.108,"58000","0"))))</f>
        <v>48000</v>
      </c>
      <c r="Q51" s="17">
        <f>P51*L51</f>
        <v>436800</v>
      </c>
      <c r="R51" s="17">
        <f>Q51</f>
        <v>436800</v>
      </c>
      <c r="S51" s="14">
        <v>450</v>
      </c>
      <c r="T51" s="18">
        <f t="shared" si="16"/>
        <v>19593</v>
      </c>
      <c r="U51" s="17">
        <f>IF(T51&gt;750,T51,IF(T51&lt;750,750))</f>
        <v>19593</v>
      </c>
      <c r="V51" s="18">
        <f>394*I51</f>
        <v>3585.3999999999996</v>
      </c>
      <c r="W51" s="18">
        <v>11</v>
      </c>
      <c r="X51" s="17">
        <f>G51+R51+U51+V51+W51+R52</f>
        <v>570561.66</v>
      </c>
    </row>
    <row r="52" spans="1:24" ht="15.75">
      <c r="A52" s="8"/>
      <c r="B52" s="1"/>
      <c r="C52" s="6"/>
      <c r="D52" s="2"/>
      <c r="E52" s="1"/>
      <c r="F52" s="11">
        <f>E52-I52/5</f>
        <v>0</v>
      </c>
      <c r="G52" s="12">
        <f t="shared" si="20"/>
        <v>0</v>
      </c>
      <c r="H52" s="1"/>
      <c r="I52" s="1"/>
      <c r="J52" s="14"/>
      <c r="K52" s="15"/>
      <c r="L52" s="11"/>
      <c r="M52" s="16"/>
      <c r="N52" s="7">
        <v>4</v>
      </c>
      <c r="O52" s="1">
        <v>24.375</v>
      </c>
      <c r="P52" s="14">
        <v>260</v>
      </c>
      <c r="Q52" s="17">
        <f>P52*O52</f>
        <v>6337.5</v>
      </c>
      <c r="R52" s="17">
        <f>Q52</f>
        <v>6337.5</v>
      </c>
      <c r="S52" s="14"/>
      <c r="T52" s="18">
        <f t="shared" si="16"/>
        <v>0</v>
      </c>
      <c r="U52" s="17"/>
      <c r="V52" s="18"/>
      <c r="W52" s="18"/>
      <c r="X52" s="17"/>
    </row>
    <row r="53" spans="1:24" ht="15.75">
      <c r="A53" s="8">
        <v>45</v>
      </c>
      <c r="B53" s="1"/>
      <c r="C53" s="6" t="s">
        <v>179</v>
      </c>
      <c r="D53" s="2" t="s">
        <v>176</v>
      </c>
      <c r="E53" s="1">
        <v>6.04</v>
      </c>
      <c r="F53" s="11">
        <f>E53-I53/5</f>
        <v>6.04</v>
      </c>
      <c r="G53" s="12">
        <f t="shared" si="10"/>
        <v>14459.76</v>
      </c>
      <c r="H53" s="1"/>
      <c r="I53" s="1"/>
      <c r="J53" s="14"/>
      <c r="K53" s="15"/>
      <c r="L53" s="11"/>
      <c r="M53" s="16"/>
      <c r="N53" s="1"/>
      <c r="O53" s="1"/>
      <c r="P53" s="14"/>
      <c r="Q53" s="17">
        <f>P53*L53</f>
        <v>0</v>
      </c>
      <c r="R53" s="17"/>
      <c r="S53" s="14">
        <v>250</v>
      </c>
      <c r="T53" s="18">
        <f t="shared" si="16"/>
        <v>1510</v>
      </c>
      <c r="U53" s="17">
        <f>IF(T53&gt;750,T53,IF(T53&lt;750,750))</f>
        <v>1510</v>
      </c>
      <c r="V53" s="18"/>
      <c r="W53" s="18"/>
      <c r="X53" s="17">
        <f>G53+R53+U53+V53+W53</f>
        <v>15969.76</v>
      </c>
    </row>
    <row r="54" spans="1:24" ht="15.75">
      <c r="A54" s="8">
        <v>46</v>
      </c>
      <c r="B54" s="1" t="s">
        <v>141</v>
      </c>
      <c r="C54" s="6" t="s">
        <v>98</v>
      </c>
      <c r="D54" s="2" t="s">
        <v>51</v>
      </c>
      <c r="E54" s="1">
        <v>20.76</v>
      </c>
      <c r="F54" s="11">
        <f>E54-((I54+O55)/5)</f>
        <v>16.206000000000003</v>
      </c>
      <c r="G54" s="12">
        <f t="shared" si="10"/>
        <v>38797.164000000004</v>
      </c>
      <c r="H54" s="1">
        <v>218</v>
      </c>
      <c r="I54" s="1">
        <v>2.87</v>
      </c>
      <c r="J54" s="14" t="str">
        <f>IF(M54&lt;0.0075,"-2",IF(M54&lt;0.019,"+2-6",IF(M54&lt;0.059,"+6-10",IF(M54&lt;0.075,"+10-11",IF(M54&lt;0.108,"+11-13","0")))))</f>
        <v>+2-6</v>
      </c>
      <c r="K54" s="15">
        <f>H54</f>
        <v>218</v>
      </c>
      <c r="L54" s="11">
        <f>I54</f>
        <v>2.87</v>
      </c>
      <c r="M54" s="16">
        <f>L54/K54</f>
        <v>1.31651376146789E-2</v>
      </c>
      <c r="N54" s="1"/>
      <c r="O54" s="1"/>
      <c r="P54" s="14" t="str">
        <f>IF(M54&lt;0.019,"48000",IF(M54&lt;0.059,"48000",IF(M54&lt;0.076,"48000",IF(M54&lt;0.108,"58000","0"))))</f>
        <v>48000</v>
      </c>
      <c r="Q54" s="17">
        <f>P54*L54</f>
        <v>137760</v>
      </c>
      <c r="R54" s="17">
        <f t="shared" ref="R54:R59" si="21">Q54</f>
        <v>137760</v>
      </c>
      <c r="S54" s="14">
        <v>400</v>
      </c>
      <c r="T54" s="18">
        <f t="shared" si="16"/>
        <v>6482.4000000000015</v>
      </c>
      <c r="U54" s="17">
        <f>IF(T54&gt;750,T54,IF(T54&lt;750,750))</f>
        <v>6482.4000000000015</v>
      </c>
      <c r="V54" s="18">
        <f>394*I54</f>
        <v>1130.78</v>
      </c>
      <c r="W54" s="18">
        <v>22</v>
      </c>
      <c r="X54" s="17">
        <f>G54+R54+U54+V54+W54+R55</f>
        <v>189366.34399999998</v>
      </c>
    </row>
    <row r="55" spans="1:24" ht="15.75">
      <c r="A55" s="8"/>
      <c r="B55" s="1"/>
      <c r="C55" s="6"/>
      <c r="D55" s="2"/>
      <c r="E55" s="1"/>
      <c r="F55" s="11">
        <f>E55-I55/5</f>
        <v>0</v>
      </c>
      <c r="G55" s="12">
        <f t="shared" si="20"/>
        <v>0</v>
      </c>
      <c r="H55" s="1"/>
      <c r="I55" s="1"/>
      <c r="J55" s="14"/>
      <c r="K55" s="15"/>
      <c r="L55" s="11"/>
      <c r="M55" s="16"/>
      <c r="N55" s="1">
        <v>8</v>
      </c>
      <c r="O55" s="1">
        <v>19.899999999999999</v>
      </c>
      <c r="P55" s="14">
        <v>260</v>
      </c>
      <c r="Q55" s="17">
        <f>P55*O55</f>
        <v>5174</v>
      </c>
      <c r="R55" s="17">
        <f t="shared" si="21"/>
        <v>5174</v>
      </c>
      <c r="S55" s="14"/>
      <c r="T55" s="18">
        <f t="shared" si="16"/>
        <v>0</v>
      </c>
      <c r="U55" s="17"/>
      <c r="V55" s="18"/>
      <c r="W55" s="18"/>
      <c r="X55" s="17"/>
    </row>
    <row r="56" spans="1:24" ht="15.75">
      <c r="A56" s="8">
        <f>A54+1</f>
        <v>47</v>
      </c>
      <c r="B56" s="1" t="s">
        <v>142</v>
      </c>
      <c r="C56" s="6" t="s">
        <v>99</v>
      </c>
      <c r="D56" s="2" t="s">
        <v>48</v>
      </c>
      <c r="E56" s="1">
        <v>4.05</v>
      </c>
      <c r="F56" s="11">
        <f>E56-I56/5</f>
        <v>3.988</v>
      </c>
      <c r="G56" s="12">
        <f t="shared" si="10"/>
        <v>9547.2720000000008</v>
      </c>
      <c r="H56" s="1">
        <v>9</v>
      </c>
      <c r="I56" s="1">
        <v>0.31</v>
      </c>
      <c r="J56" s="14" t="str">
        <f>IF(M56&lt;0.0075,"-2",IF(M56&lt;0.019,"+2-6",IF(M56&lt;0.059,"+6-10",IF(M56&lt;0.075,"+10-11",IF(M56&lt;0.108,"+11-13","0")))))</f>
        <v>+6-10</v>
      </c>
      <c r="K56" s="15">
        <f t="shared" ref="K56:L59" si="22">H56</f>
        <v>9</v>
      </c>
      <c r="L56" s="11">
        <f t="shared" si="22"/>
        <v>0.31</v>
      </c>
      <c r="M56" s="16">
        <f>L56/K56</f>
        <v>3.4444444444444444E-2</v>
      </c>
      <c r="N56" s="1"/>
      <c r="O56" s="1"/>
      <c r="P56" s="14" t="str">
        <f>IF(M56&lt;0.019,"48000",IF(M56&lt;0.059,"48000",IF(M56&lt;0.076,"48000",IF(M56&lt;0.108,"58000","0"))))</f>
        <v>48000</v>
      </c>
      <c r="Q56" s="17">
        <f>P56*L56</f>
        <v>14880</v>
      </c>
      <c r="R56" s="17">
        <f t="shared" si="21"/>
        <v>14880</v>
      </c>
      <c r="S56" s="14">
        <v>400</v>
      </c>
      <c r="T56" s="18">
        <f t="shared" si="16"/>
        <v>1595.2</v>
      </c>
      <c r="U56" s="17">
        <f>IF(T56&gt;750,T56,IF(T56&lt;750,750))</f>
        <v>1595.2</v>
      </c>
      <c r="V56" s="18">
        <f>394*I56</f>
        <v>122.14</v>
      </c>
      <c r="W56" s="18">
        <v>11</v>
      </c>
      <c r="X56" s="17">
        <f>G56+R56+U56+V56+W56</f>
        <v>26155.612000000001</v>
      </c>
    </row>
    <row r="57" spans="1:24">
      <c r="A57" s="8">
        <f t="shared" si="12"/>
        <v>48</v>
      </c>
      <c r="B57" s="7" t="s">
        <v>173</v>
      </c>
      <c r="C57" s="31" t="s">
        <v>100</v>
      </c>
      <c r="D57" s="7" t="s">
        <v>48</v>
      </c>
      <c r="E57" s="32">
        <v>4.03</v>
      </c>
      <c r="F57" s="11">
        <f>E57-I57/5</f>
        <v>3.9400000000000004</v>
      </c>
      <c r="G57" s="12">
        <f t="shared" si="10"/>
        <v>9432.36</v>
      </c>
      <c r="H57" s="1">
        <v>8</v>
      </c>
      <c r="I57" s="32">
        <v>0.45</v>
      </c>
      <c r="J57" s="14" t="str">
        <f>IF(M57&lt;0.0075,"-2",IF(M57&lt;0.019,"+2-6",IF(M57&lt;0.059,"+6-10",IF(M57&lt;0.075,"+10-11",IF(M57&lt;0.108,"+11-13","0")))))</f>
        <v>+6-10</v>
      </c>
      <c r="K57" s="15">
        <f t="shared" si="22"/>
        <v>8</v>
      </c>
      <c r="L57" s="11">
        <f t="shared" si="22"/>
        <v>0.45</v>
      </c>
      <c r="M57" s="16">
        <f>L57/K57</f>
        <v>5.6250000000000001E-2</v>
      </c>
      <c r="N57" s="1"/>
      <c r="O57" s="1"/>
      <c r="P57" s="14" t="str">
        <f>IF(M57&lt;0.019,"48000",IF(M57&lt;0.059,"48000",IF(M57&lt;0.076,"48000",IF(M57&lt;0.108,"58000","0"))))</f>
        <v>48000</v>
      </c>
      <c r="Q57" s="17">
        <f>P57*L57</f>
        <v>21600</v>
      </c>
      <c r="R57" s="17">
        <f t="shared" si="21"/>
        <v>21600</v>
      </c>
      <c r="S57" s="14">
        <v>400</v>
      </c>
      <c r="T57" s="18">
        <f t="shared" si="16"/>
        <v>1576.0000000000002</v>
      </c>
      <c r="U57" s="17">
        <f>IF(T57&gt;750,T57,IF(T57&lt;750,750))</f>
        <v>1576.0000000000002</v>
      </c>
      <c r="V57" s="18">
        <f>394*I57</f>
        <v>177.3</v>
      </c>
      <c r="W57" s="18">
        <v>11</v>
      </c>
      <c r="X57" s="17">
        <f>G57+R57+U57+V57+W57</f>
        <v>32796.660000000003</v>
      </c>
    </row>
    <row r="58" spans="1:24">
      <c r="A58" s="8">
        <f t="shared" si="12"/>
        <v>49</v>
      </c>
      <c r="B58" s="7" t="s">
        <v>172</v>
      </c>
      <c r="C58" s="6" t="s">
        <v>54</v>
      </c>
      <c r="D58" s="7" t="s">
        <v>50</v>
      </c>
      <c r="E58" s="10">
        <v>1.74</v>
      </c>
      <c r="F58" s="11">
        <f>E58-I58/5</f>
        <v>1.72</v>
      </c>
      <c r="G58" s="12">
        <f t="shared" si="10"/>
        <v>4117.68</v>
      </c>
      <c r="H58" s="1">
        <v>10</v>
      </c>
      <c r="I58" s="32">
        <v>0.1</v>
      </c>
      <c r="J58" s="14" t="str">
        <f>IF(M58&lt;0.0075,"-2",IF(M58&lt;0.019,"+2-6",IF(M58&lt;0.059,"+6-10",IF(M58&lt;0.075,"+10-11",IF(M58&lt;0.108,"+11-13","0")))))</f>
        <v>+2-6</v>
      </c>
      <c r="K58" s="15">
        <f t="shared" si="22"/>
        <v>10</v>
      </c>
      <c r="L58" s="11">
        <f t="shared" si="22"/>
        <v>0.1</v>
      </c>
      <c r="M58" s="16">
        <f>L58/K58</f>
        <v>0.01</v>
      </c>
      <c r="N58" s="1"/>
      <c r="O58" s="1"/>
      <c r="P58" s="14" t="str">
        <f>IF(M58&lt;0.019,"48000",IF(M58&lt;0.059,"48000",IF(M58&lt;0.076,"48000",IF(M58&lt;0.108,"58000","0"))))</f>
        <v>48000</v>
      </c>
      <c r="Q58" s="17">
        <f>P58*L58</f>
        <v>4800</v>
      </c>
      <c r="R58" s="17">
        <f t="shared" si="21"/>
        <v>4800</v>
      </c>
      <c r="S58" s="14">
        <v>400</v>
      </c>
      <c r="T58" s="18">
        <f t="shared" si="16"/>
        <v>688</v>
      </c>
      <c r="U58" s="17">
        <f>IF(T58&gt;750,T58,IF(T58&lt;750,750))</f>
        <v>750</v>
      </c>
      <c r="V58" s="18">
        <f>394*I58</f>
        <v>39.400000000000006</v>
      </c>
      <c r="W58" s="18">
        <v>11</v>
      </c>
      <c r="X58" s="17">
        <f>G58+R58+U58+V58+W58</f>
        <v>9718.08</v>
      </c>
    </row>
    <row r="59" spans="1:24">
      <c r="A59" s="8">
        <f t="shared" si="12"/>
        <v>50</v>
      </c>
      <c r="B59" s="7" t="s">
        <v>171</v>
      </c>
      <c r="C59" s="6" t="s">
        <v>55</v>
      </c>
      <c r="D59" s="7" t="s">
        <v>56</v>
      </c>
      <c r="E59" s="32">
        <v>2.6</v>
      </c>
      <c r="F59" s="11">
        <f>E59-I59/5</f>
        <v>2.5620000000000003</v>
      </c>
      <c r="G59" s="12">
        <f t="shared" si="10"/>
        <v>6133.4280000000008</v>
      </c>
      <c r="H59" s="1">
        <v>18</v>
      </c>
      <c r="I59" s="32">
        <v>0.19</v>
      </c>
      <c r="J59" s="14" t="str">
        <f>IF(M59&lt;0.0075,"-2",IF(M59&lt;0.019,"+2-6",IF(M59&lt;0.059,"+6-10",IF(M59&lt;0.075,"+10-11",IF(M59&lt;0.108,"+11-13","0")))))</f>
        <v>+2-6</v>
      </c>
      <c r="K59" s="15">
        <f t="shared" si="22"/>
        <v>18</v>
      </c>
      <c r="L59" s="11">
        <f t="shared" si="22"/>
        <v>0.19</v>
      </c>
      <c r="M59" s="16">
        <f>L59/K59</f>
        <v>1.0555555555555556E-2</v>
      </c>
      <c r="N59" s="1"/>
      <c r="O59" s="1"/>
      <c r="P59" s="14" t="str">
        <f>IF(M59&lt;0.019,"48000",IF(M59&lt;0.059,"48000",IF(M59&lt;0.076,"48000",IF(M59&lt;0.108,"58000","0"))))</f>
        <v>48000</v>
      </c>
      <c r="Q59" s="17">
        <f>P59*L59</f>
        <v>9120</v>
      </c>
      <c r="R59" s="17">
        <f t="shared" si="21"/>
        <v>9120</v>
      </c>
      <c r="S59" s="14">
        <v>400</v>
      </c>
      <c r="T59" s="18">
        <f t="shared" si="16"/>
        <v>1024.8000000000002</v>
      </c>
      <c r="U59" s="17">
        <f>IF(T59&gt;750,T59,IF(T59&lt;750,750))</f>
        <v>1024.8000000000002</v>
      </c>
      <c r="V59" s="18">
        <f>394*I59</f>
        <v>74.86</v>
      </c>
      <c r="W59" s="18">
        <v>22</v>
      </c>
      <c r="X59" s="17">
        <f>G59+R59+U59+V59+W59</f>
        <v>16375.088</v>
      </c>
    </row>
    <row r="60" spans="1:24">
      <c r="A60" s="8"/>
      <c r="B60" s="7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>
      <c r="A61" s="8">
        <v>51</v>
      </c>
      <c r="B61" s="1" t="s">
        <v>146</v>
      </c>
      <c r="C61" s="6" t="s">
        <v>82</v>
      </c>
      <c r="D61" s="7" t="s">
        <v>48</v>
      </c>
      <c r="E61" s="10">
        <v>4.66</v>
      </c>
      <c r="F61" s="11">
        <f t="shared" ref="F61:F88" si="23">E61-I61/5</f>
        <v>4.5780000000000003</v>
      </c>
      <c r="G61" s="12">
        <f t="shared" si="10"/>
        <v>10959.732</v>
      </c>
      <c r="H61" s="1">
        <v>9</v>
      </c>
      <c r="I61" s="10">
        <v>0.41</v>
      </c>
      <c r="J61" s="14" t="str">
        <f t="shared" ref="J61:J88" si="24">IF(M61&lt;0.0075,"-2",IF(M61&lt;0.019,"+2-6",IF(M61&lt;0.059,"+6-10",IF(M61&lt;0.075,"+10-11",IF(M61&lt;0.108,"+11-13","0")))))</f>
        <v>+6-10</v>
      </c>
      <c r="K61" s="15">
        <f t="shared" ref="K61:L88" si="25">H61</f>
        <v>9</v>
      </c>
      <c r="L61" s="11">
        <f t="shared" si="25"/>
        <v>0.41</v>
      </c>
      <c r="M61" s="16">
        <f t="shared" ref="M61:M88" si="26">L61/K61</f>
        <v>4.5555555555555551E-2</v>
      </c>
      <c r="N61" s="1"/>
      <c r="O61" s="1"/>
      <c r="P61" s="14" t="str">
        <f t="shared" ref="P61:P88" si="27">IF(M61&lt;0.019,"48000",IF(M61&lt;0.059,"48000",IF(M61&lt;0.076,"48000",IF(M61&lt;0.108,"58000","0"))))</f>
        <v>48000</v>
      </c>
      <c r="Q61" s="17">
        <f t="shared" ref="Q61:Q89" si="28">P61*L61</f>
        <v>19680</v>
      </c>
      <c r="R61" s="17">
        <f t="shared" ref="R61:R88" si="29">Q61</f>
        <v>19680</v>
      </c>
      <c r="S61" s="14">
        <v>400</v>
      </c>
      <c r="T61" s="18">
        <f t="shared" ref="T61:T89" si="30">S61*F61</f>
        <v>1831.2</v>
      </c>
      <c r="U61" s="17">
        <f t="shared" ref="U61:U88" si="31">IF(T61&gt;750,T61,IF(T61&lt;750,750))</f>
        <v>1831.2</v>
      </c>
      <c r="V61" s="18">
        <f t="shared" ref="V61:V88" si="32">394*I61</f>
        <v>161.54</v>
      </c>
      <c r="W61" s="18">
        <v>11</v>
      </c>
      <c r="X61" s="17">
        <f t="shared" ref="X61:X88" si="33">G61+R61+U61+V61+W61</f>
        <v>32643.472000000002</v>
      </c>
    </row>
    <row r="62" spans="1:24">
      <c r="A62" s="8">
        <v>52</v>
      </c>
      <c r="B62" s="1" t="s">
        <v>143</v>
      </c>
      <c r="C62" s="6" t="s">
        <v>57</v>
      </c>
      <c r="D62" s="7" t="s">
        <v>50</v>
      </c>
      <c r="E62" s="10">
        <v>1.46</v>
      </c>
      <c r="F62" s="11">
        <f t="shared" si="23"/>
        <v>1.4279999999999999</v>
      </c>
      <c r="G62" s="12">
        <f t="shared" si="10"/>
        <v>3418.6320000000001</v>
      </c>
      <c r="H62" s="1">
        <v>16</v>
      </c>
      <c r="I62" s="32">
        <v>0.16</v>
      </c>
      <c r="J62" s="14" t="str">
        <f t="shared" si="24"/>
        <v>+2-6</v>
      </c>
      <c r="K62" s="15">
        <f t="shared" si="25"/>
        <v>16</v>
      </c>
      <c r="L62" s="11">
        <f t="shared" si="25"/>
        <v>0.16</v>
      </c>
      <c r="M62" s="16">
        <f t="shared" si="26"/>
        <v>0.01</v>
      </c>
      <c r="N62" s="1"/>
      <c r="O62" s="1"/>
      <c r="P62" s="14" t="str">
        <f t="shared" si="27"/>
        <v>48000</v>
      </c>
      <c r="Q62" s="17">
        <f t="shared" si="28"/>
        <v>7680</v>
      </c>
      <c r="R62" s="17">
        <f t="shared" si="29"/>
        <v>7680</v>
      </c>
      <c r="S62" s="14">
        <v>400</v>
      </c>
      <c r="T62" s="18">
        <f t="shared" si="30"/>
        <v>571.19999999999993</v>
      </c>
      <c r="U62" s="17">
        <f t="shared" si="31"/>
        <v>750</v>
      </c>
      <c r="V62" s="18">
        <f t="shared" si="32"/>
        <v>63.04</v>
      </c>
      <c r="W62" s="18">
        <v>11</v>
      </c>
      <c r="X62" s="17">
        <f t="shared" si="33"/>
        <v>11922.672</v>
      </c>
    </row>
    <row r="63" spans="1:24">
      <c r="A63" s="8">
        <f t="shared" si="12"/>
        <v>53</v>
      </c>
      <c r="B63" s="1" t="s">
        <v>145</v>
      </c>
      <c r="C63" s="6" t="s">
        <v>58</v>
      </c>
      <c r="D63" s="7" t="s">
        <v>51</v>
      </c>
      <c r="E63" s="10">
        <v>2.48</v>
      </c>
      <c r="F63" s="11">
        <f t="shared" si="23"/>
        <v>2.4380000000000002</v>
      </c>
      <c r="G63" s="12">
        <f t="shared" si="10"/>
        <v>5836.5720000000001</v>
      </c>
      <c r="H63" s="1">
        <v>18</v>
      </c>
      <c r="I63" s="32">
        <v>0.21</v>
      </c>
      <c r="J63" s="14" t="str">
        <f t="shared" si="24"/>
        <v>+2-6</v>
      </c>
      <c r="K63" s="15">
        <f t="shared" si="25"/>
        <v>18</v>
      </c>
      <c r="L63" s="11">
        <f t="shared" si="25"/>
        <v>0.21</v>
      </c>
      <c r="M63" s="16">
        <f t="shared" si="26"/>
        <v>1.1666666666666665E-2</v>
      </c>
      <c r="N63" s="1"/>
      <c r="O63" s="1"/>
      <c r="P63" s="14" t="str">
        <f t="shared" si="27"/>
        <v>48000</v>
      </c>
      <c r="Q63" s="17">
        <f t="shared" si="28"/>
        <v>10080</v>
      </c>
      <c r="R63" s="17">
        <f t="shared" si="29"/>
        <v>10080</v>
      </c>
      <c r="S63" s="14">
        <v>400</v>
      </c>
      <c r="T63" s="18">
        <f t="shared" si="30"/>
        <v>975.2</v>
      </c>
      <c r="U63" s="17">
        <f t="shared" si="31"/>
        <v>975.2</v>
      </c>
      <c r="V63" s="18">
        <f t="shared" si="32"/>
        <v>82.74</v>
      </c>
      <c r="W63" s="18">
        <v>22</v>
      </c>
      <c r="X63" s="17">
        <f t="shared" si="33"/>
        <v>16996.512000000002</v>
      </c>
    </row>
    <row r="64" spans="1:24">
      <c r="A64" s="8">
        <f t="shared" si="12"/>
        <v>54</v>
      </c>
      <c r="B64" s="1" t="s">
        <v>144</v>
      </c>
      <c r="C64" s="6" t="s">
        <v>59</v>
      </c>
      <c r="D64" s="7" t="s">
        <v>48</v>
      </c>
      <c r="E64" s="10">
        <v>7.6</v>
      </c>
      <c r="F64" s="11">
        <f t="shared" si="23"/>
        <v>7.47</v>
      </c>
      <c r="G64" s="12">
        <f t="shared" si="10"/>
        <v>17883.18</v>
      </c>
      <c r="H64" s="1">
        <v>25</v>
      </c>
      <c r="I64" s="32">
        <v>0.65</v>
      </c>
      <c r="J64" s="14" t="str">
        <f t="shared" si="24"/>
        <v>+6-10</v>
      </c>
      <c r="K64" s="15">
        <f t="shared" si="25"/>
        <v>25</v>
      </c>
      <c r="L64" s="11">
        <f t="shared" si="25"/>
        <v>0.65</v>
      </c>
      <c r="M64" s="16">
        <f t="shared" si="26"/>
        <v>2.6000000000000002E-2</v>
      </c>
      <c r="N64" s="1"/>
      <c r="O64" s="1"/>
      <c r="P64" s="14" t="str">
        <f t="shared" si="27"/>
        <v>48000</v>
      </c>
      <c r="Q64" s="17">
        <f t="shared" si="28"/>
        <v>31200</v>
      </c>
      <c r="R64" s="17">
        <f t="shared" si="29"/>
        <v>31200</v>
      </c>
      <c r="S64" s="14">
        <v>400</v>
      </c>
      <c r="T64" s="18">
        <f t="shared" si="30"/>
        <v>2988</v>
      </c>
      <c r="U64" s="17">
        <f t="shared" si="31"/>
        <v>2988</v>
      </c>
      <c r="V64" s="18">
        <f t="shared" si="32"/>
        <v>256.10000000000002</v>
      </c>
      <c r="W64" s="18">
        <v>11</v>
      </c>
      <c r="X64" s="17">
        <f t="shared" si="33"/>
        <v>52338.28</v>
      </c>
    </row>
    <row r="65" spans="1:24">
      <c r="A65" s="8">
        <f t="shared" si="12"/>
        <v>55</v>
      </c>
      <c r="B65" s="7" t="s">
        <v>147</v>
      </c>
      <c r="C65" s="6" t="s">
        <v>60</v>
      </c>
      <c r="D65" s="7" t="s">
        <v>51</v>
      </c>
      <c r="E65" s="10">
        <v>3.18</v>
      </c>
      <c r="F65" s="11">
        <f t="shared" si="23"/>
        <v>3.0580000000000003</v>
      </c>
      <c r="G65" s="12">
        <f t="shared" si="10"/>
        <v>7320.8520000000008</v>
      </c>
      <c r="H65" s="1">
        <v>26</v>
      </c>
      <c r="I65" s="32">
        <v>0.61</v>
      </c>
      <c r="J65" s="14" t="str">
        <f t="shared" si="24"/>
        <v>+6-10</v>
      </c>
      <c r="K65" s="15">
        <f t="shared" si="25"/>
        <v>26</v>
      </c>
      <c r="L65" s="11">
        <f t="shared" si="25"/>
        <v>0.61</v>
      </c>
      <c r="M65" s="16">
        <f t="shared" si="26"/>
        <v>2.3461538461538461E-2</v>
      </c>
      <c r="N65" s="1"/>
      <c r="O65" s="1"/>
      <c r="P65" s="14" t="str">
        <f t="shared" si="27"/>
        <v>48000</v>
      </c>
      <c r="Q65" s="17">
        <f t="shared" si="28"/>
        <v>29280</v>
      </c>
      <c r="R65" s="17">
        <f t="shared" si="29"/>
        <v>29280</v>
      </c>
      <c r="S65" s="14">
        <v>400</v>
      </c>
      <c r="T65" s="18">
        <f t="shared" si="30"/>
        <v>1223.2</v>
      </c>
      <c r="U65" s="17">
        <f t="shared" si="31"/>
        <v>1223.2</v>
      </c>
      <c r="V65" s="18">
        <f t="shared" si="32"/>
        <v>240.34</v>
      </c>
      <c r="W65" s="18">
        <v>22</v>
      </c>
      <c r="X65" s="17">
        <f t="shared" si="33"/>
        <v>38086.391999999993</v>
      </c>
    </row>
    <row r="66" spans="1:24">
      <c r="A66" s="8">
        <f t="shared" si="12"/>
        <v>56</v>
      </c>
      <c r="B66" s="1" t="s">
        <v>148</v>
      </c>
      <c r="C66" s="6" t="s">
        <v>61</v>
      </c>
      <c r="D66" s="7" t="s">
        <v>50</v>
      </c>
      <c r="E66" s="10">
        <v>2.98</v>
      </c>
      <c r="F66" s="11">
        <f t="shared" si="23"/>
        <v>2.9119999999999999</v>
      </c>
      <c r="G66" s="12">
        <f t="shared" si="10"/>
        <v>6971.3279999999995</v>
      </c>
      <c r="H66" s="1">
        <v>22</v>
      </c>
      <c r="I66" s="32">
        <v>0.34</v>
      </c>
      <c r="J66" s="14" t="str">
        <f t="shared" si="24"/>
        <v>+2-6</v>
      </c>
      <c r="K66" s="15">
        <f t="shared" si="25"/>
        <v>22</v>
      </c>
      <c r="L66" s="11">
        <f t="shared" si="25"/>
        <v>0.34</v>
      </c>
      <c r="M66" s="16">
        <f t="shared" si="26"/>
        <v>1.5454545454545455E-2</v>
      </c>
      <c r="N66" s="1"/>
      <c r="O66" s="1"/>
      <c r="P66" s="14" t="str">
        <f t="shared" si="27"/>
        <v>48000</v>
      </c>
      <c r="Q66" s="17">
        <f t="shared" si="28"/>
        <v>16320.000000000002</v>
      </c>
      <c r="R66" s="17">
        <f t="shared" si="29"/>
        <v>16320.000000000002</v>
      </c>
      <c r="S66" s="14">
        <v>400</v>
      </c>
      <c r="T66" s="18">
        <f t="shared" si="30"/>
        <v>1164.8</v>
      </c>
      <c r="U66" s="17">
        <f t="shared" si="31"/>
        <v>1164.8</v>
      </c>
      <c r="V66" s="18">
        <f t="shared" si="32"/>
        <v>133.96</v>
      </c>
      <c r="W66" s="18">
        <v>11</v>
      </c>
      <c r="X66" s="17">
        <f t="shared" si="33"/>
        <v>24601.088</v>
      </c>
    </row>
    <row r="67" spans="1:24">
      <c r="A67" s="8">
        <f t="shared" si="12"/>
        <v>57</v>
      </c>
      <c r="B67" s="1" t="s">
        <v>149</v>
      </c>
      <c r="C67" s="6" t="s">
        <v>62</v>
      </c>
      <c r="D67" s="7" t="s">
        <v>51</v>
      </c>
      <c r="E67" s="10">
        <v>2.5</v>
      </c>
      <c r="F67" s="11">
        <f t="shared" si="23"/>
        <v>2.4279999999999999</v>
      </c>
      <c r="G67" s="12">
        <f t="shared" si="10"/>
        <v>5812.6319999999996</v>
      </c>
      <c r="H67" s="1">
        <v>32</v>
      </c>
      <c r="I67" s="32">
        <v>0.36</v>
      </c>
      <c r="J67" s="14" t="str">
        <f t="shared" si="24"/>
        <v>+2-6</v>
      </c>
      <c r="K67" s="15">
        <f t="shared" si="25"/>
        <v>32</v>
      </c>
      <c r="L67" s="11">
        <f t="shared" si="25"/>
        <v>0.36</v>
      </c>
      <c r="M67" s="16">
        <f t="shared" si="26"/>
        <v>1.125E-2</v>
      </c>
      <c r="N67" s="1"/>
      <c r="O67" s="1"/>
      <c r="P67" s="14" t="str">
        <f t="shared" si="27"/>
        <v>48000</v>
      </c>
      <c r="Q67" s="17">
        <f t="shared" si="28"/>
        <v>17280</v>
      </c>
      <c r="R67" s="17">
        <f t="shared" si="29"/>
        <v>17280</v>
      </c>
      <c r="S67" s="14">
        <v>400</v>
      </c>
      <c r="T67" s="18">
        <f t="shared" si="30"/>
        <v>971.19999999999993</v>
      </c>
      <c r="U67" s="17">
        <f t="shared" si="31"/>
        <v>971.19999999999993</v>
      </c>
      <c r="V67" s="18">
        <f t="shared" si="32"/>
        <v>141.84</v>
      </c>
      <c r="W67" s="18">
        <v>22</v>
      </c>
      <c r="X67" s="17">
        <f t="shared" si="33"/>
        <v>24227.671999999999</v>
      </c>
    </row>
    <row r="68" spans="1:24">
      <c r="A68" s="8">
        <f t="shared" si="12"/>
        <v>58</v>
      </c>
      <c r="B68" s="1" t="s">
        <v>150</v>
      </c>
      <c r="C68" s="6" t="s">
        <v>63</v>
      </c>
      <c r="D68" s="7" t="s">
        <v>51</v>
      </c>
      <c r="E68" s="10">
        <v>2.5</v>
      </c>
      <c r="F68" s="11">
        <f t="shared" si="23"/>
        <v>2.42</v>
      </c>
      <c r="G68" s="12">
        <f t="shared" si="10"/>
        <v>5793.48</v>
      </c>
      <c r="H68" s="1">
        <v>28</v>
      </c>
      <c r="I68" s="32">
        <v>0.4</v>
      </c>
      <c r="J68" s="14" t="str">
        <f t="shared" si="24"/>
        <v>+2-6</v>
      </c>
      <c r="K68" s="15">
        <f t="shared" si="25"/>
        <v>28</v>
      </c>
      <c r="L68" s="11">
        <f t="shared" si="25"/>
        <v>0.4</v>
      </c>
      <c r="M68" s="16">
        <f t="shared" si="26"/>
        <v>1.4285714285714287E-2</v>
      </c>
      <c r="N68" s="1"/>
      <c r="O68" s="1"/>
      <c r="P68" s="14" t="str">
        <f t="shared" si="27"/>
        <v>48000</v>
      </c>
      <c r="Q68" s="17">
        <f t="shared" si="28"/>
        <v>19200</v>
      </c>
      <c r="R68" s="17">
        <f t="shared" si="29"/>
        <v>19200</v>
      </c>
      <c r="S68" s="14">
        <v>400</v>
      </c>
      <c r="T68" s="18">
        <f t="shared" si="30"/>
        <v>968</v>
      </c>
      <c r="U68" s="17">
        <f t="shared" si="31"/>
        <v>968</v>
      </c>
      <c r="V68" s="18">
        <f t="shared" si="32"/>
        <v>157.60000000000002</v>
      </c>
      <c r="W68" s="18">
        <v>22</v>
      </c>
      <c r="X68" s="17">
        <f t="shared" si="33"/>
        <v>26141.079999999998</v>
      </c>
    </row>
    <row r="69" spans="1:24">
      <c r="A69" s="8">
        <f t="shared" si="12"/>
        <v>59</v>
      </c>
      <c r="B69" s="1" t="s">
        <v>151</v>
      </c>
      <c r="C69" s="6" t="s">
        <v>64</v>
      </c>
      <c r="D69" s="7" t="s">
        <v>48</v>
      </c>
      <c r="E69" s="10">
        <v>4.97</v>
      </c>
      <c r="F69" s="11">
        <f t="shared" si="23"/>
        <v>4.8719999999999999</v>
      </c>
      <c r="G69" s="12">
        <f t="shared" si="10"/>
        <v>11663.567999999999</v>
      </c>
      <c r="H69" s="13">
        <v>9</v>
      </c>
      <c r="I69" s="10">
        <v>0.49</v>
      </c>
      <c r="J69" s="14" t="str">
        <f t="shared" si="24"/>
        <v>+6-10</v>
      </c>
      <c r="K69" s="15">
        <f t="shared" si="25"/>
        <v>9</v>
      </c>
      <c r="L69" s="11">
        <f t="shared" si="25"/>
        <v>0.49</v>
      </c>
      <c r="M69" s="16">
        <f t="shared" si="26"/>
        <v>5.4444444444444441E-2</v>
      </c>
      <c r="N69" s="1"/>
      <c r="O69" s="1"/>
      <c r="P69" s="14" t="str">
        <f t="shared" si="27"/>
        <v>48000</v>
      </c>
      <c r="Q69" s="17">
        <f t="shared" si="28"/>
        <v>23520</v>
      </c>
      <c r="R69" s="17">
        <f t="shared" si="29"/>
        <v>23520</v>
      </c>
      <c r="S69" s="14">
        <v>400</v>
      </c>
      <c r="T69" s="18">
        <f t="shared" si="30"/>
        <v>1948.8</v>
      </c>
      <c r="U69" s="17">
        <f t="shared" si="31"/>
        <v>1948.8</v>
      </c>
      <c r="V69" s="18">
        <f t="shared" si="32"/>
        <v>193.06</v>
      </c>
      <c r="W69" s="18">
        <v>11</v>
      </c>
      <c r="X69" s="17">
        <f t="shared" si="33"/>
        <v>37336.428</v>
      </c>
    </row>
    <row r="70" spans="1:24">
      <c r="A70" s="8">
        <f t="shared" si="12"/>
        <v>60</v>
      </c>
      <c r="B70" s="1" t="s">
        <v>152</v>
      </c>
      <c r="C70" s="6" t="s">
        <v>65</v>
      </c>
      <c r="D70" s="7" t="s">
        <v>51</v>
      </c>
      <c r="E70" s="10">
        <v>4.53</v>
      </c>
      <c r="F70" s="11">
        <f t="shared" si="23"/>
        <v>4.4540000000000006</v>
      </c>
      <c r="G70" s="12">
        <f t="shared" ref="G70:G88" si="34">2394*F70</f>
        <v>10662.876000000002</v>
      </c>
      <c r="H70" s="13">
        <v>26</v>
      </c>
      <c r="I70" s="10">
        <v>0.38</v>
      </c>
      <c r="J70" s="14" t="str">
        <f t="shared" si="24"/>
        <v>+2-6</v>
      </c>
      <c r="K70" s="15">
        <f t="shared" si="25"/>
        <v>26</v>
      </c>
      <c r="L70" s="11">
        <f t="shared" si="25"/>
        <v>0.38</v>
      </c>
      <c r="M70" s="16">
        <f t="shared" si="26"/>
        <v>1.4615384615384615E-2</v>
      </c>
      <c r="N70" s="1"/>
      <c r="O70" s="1"/>
      <c r="P70" s="14" t="str">
        <f t="shared" si="27"/>
        <v>48000</v>
      </c>
      <c r="Q70" s="17">
        <f t="shared" si="28"/>
        <v>18240</v>
      </c>
      <c r="R70" s="17">
        <f t="shared" si="29"/>
        <v>18240</v>
      </c>
      <c r="S70" s="14">
        <v>400</v>
      </c>
      <c r="T70" s="18">
        <f t="shared" si="30"/>
        <v>1781.6000000000004</v>
      </c>
      <c r="U70" s="17">
        <f t="shared" si="31"/>
        <v>1781.6000000000004</v>
      </c>
      <c r="V70" s="18">
        <f t="shared" si="32"/>
        <v>149.72</v>
      </c>
      <c r="W70" s="18">
        <v>22</v>
      </c>
      <c r="X70" s="17">
        <f t="shared" si="33"/>
        <v>30856.196000000004</v>
      </c>
    </row>
    <row r="71" spans="1:24">
      <c r="A71" s="8">
        <f t="shared" ref="A71:A87" si="35">A70+1</f>
        <v>61</v>
      </c>
      <c r="B71" s="7" t="s">
        <v>153</v>
      </c>
      <c r="C71" s="6" t="s">
        <v>66</v>
      </c>
      <c r="D71" s="7" t="s">
        <v>50</v>
      </c>
      <c r="E71" s="10">
        <v>2.4700000000000002</v>
      </c>
      <c r="F71" s="11">
        <f t="shared" si="23"/>
        <v>2.4260000000000002</v>
      </c>
      <c r="G71" s="12">
        <f t="shared" si="34"/>
        <v>5807.8440000000001</v>
      </c>
      <c r="H71" s="13">
        <v>23</v>
      </c>
      <c r="I71" s="10">
        <v>0.22</v>
      </c>
      <c r="J71" s="14" t="str">
        <f t="shared" si="24"/>
        <v>+2-6</v>
      </c>
      <c r="K71" s="15">
        <f t="shared" si="25"/>
        <v>23</v>
      </c>
      <c r="L71" s="11">
        <f t="shared" si="25"/>
        <v>0.22</v>
      </c>
      <c r="M71" s="16">
        <f t="shared" si="26"/>
        <v>9.5652173913043474E-3</v>
      </c>
      <c r="N71" s="1"/>
      <c r="O71" s="1"/>
      <c r="P71" s="14" t="str">
        <f t="shared" si="27"/>
        <v>48000</v>
      </c>
      <c r="Q71" s="17">
        <f t="shared" si="28"/>
        <v>10560</v>
      </c>
      <c r="R71" s="17">
        <f t="shared" si="29"/>
        <v>10560</v>
      </c>
      <c r="S71" s="14">
        <v>400</v>
      </c>
      <c r="T71" s="18">
        <f t="shared" si="30"/>
        <v>970.40000000000009</v>
      </c>
      <c r="U71" s="17">
        <f t="shared" si="31"/>
        <v>970.40000000000009</v>
      </c>
      <c r="V71" s="18">
        <f t="shared" si="32"/>
        <v>86.68</v>
      </c>
      <c r="W71" s="18">
        <v>11</v>
      </c>
      <c r="X71" s="17">
        <f t="shared" si="33"/>
        <v>17435.924000000003</v>
      </c>
    </row>
    <row r="72" spans="1:24">
      <c r="A72" s="8">
        <f t="shared" si="35"/>
        <v>62</v>
      </c>
      <c r="B72" s="1" t="s">
        <v>154</v>
      </c>
      <c r="C72" s="6" t="s">
        <v>67</v>
      </c>
      <c r="D72" s="7" t="s">
        <v>48</v>
      </c>
      <c r="E72" s="10">
        <v>1.35</v>
      </c>
      <c r="F72" s="11">
        <f t="shared" si="23"/>
        <v>1.3260000000000001</v>
      </c>
      <c r="G72" s="12">
        <f t="shared" si="34"/>
        <v>3174.444</v>
      </c>
      <c r="H72" s="1">
        <v>14</v>
      </c>
      <c r="I72" s="10">
        <v>0.12</v>
      </c>
      <c r="J72" s="14" t="str">
        <f t="shared" si="24"/>
        <v>+2-6</v>
      </c>
      <c r="K72" s="15">
        <f t="shared" si="25"/>
        <v>14</v>
      </c>
      <c r="L72" s="11">
        <f t="shared" si="25"/>
        <v>0.12</v>
      </c>
      <c r="M72" s="16">
        <f t="shared" si="26"/>
        <v>8.5714285714285719E-3</v>
      </c>
      <c r="N72" s="1"/>
      <c r="O72" s="1"/>
      <c r="P72" s="14" t="str">
        <f t="shared" si="27"/>
        <v>48000</v>
      </c>
      <c r="Q72" s="17">
        <f t="shared" si="28"/>
        <v>5760</v>
      </c>
      <c r="R72" s="17">
        <f t="shared" si="29"/>
        <v>5760</v>
      </c>
      <c r="S72" s="14">
        <v>400</v>
      </c>
      <c r="T72" s="18">
        <f t="shared" si="30"/>
        <v>530.4</v>
      </c>
      <c r="U72" s="17">
        <f t="shared" si="31"/>
        <v>750</v>
      </c>
      <c r="V72" s="18">
        <f t="shared" si="32"/>
        <v>47.28</v>
      </c>
      <c r="W72" s="18">
        <v>11</v>
      </c>
      <c r="X72" s="17">
        <f t="shared" si="33"/>
        <v>9742.7240000000002</v>
      </c>
    </row>
    <row r="73" spans="1:24">
      <c r="A73" s="8">
        <f t="shared" si="35"/>
        <v>63</v>
      </c>
      <c r="B73" s="1" t="s">
        <v>155</v>
      </c>
      <c r="C73" s="6" t="s">
        <v>68</v>
      </c>
      <c r="D73" s="7" t="s">
        <v>50</v>
      </c>
      <c r="E73" s="10">
        <v>1.53</v>
      </c>
      <c r="F73" s="11">
        <f t="shared" si="23"/>
        <v>1.486</v>
      </c>
      <c r="G73" s="12">
        <f t="shared" si="34"/>
        <v>3557.4839999999999</v>
      </c>
      <c r="H73" s="1">
        <v>19</v>
      </c>
      <c r="I73" s="10">
        <v>0.22</v>
      </c>
      <c r="J73" s="14" t="str">
        <f t="shared" si="24"/>
        <v>+2-6</v>
      </c>
      <c r="K73" s="15">
        <f t="shared" si="25"/>
        <v>19</v>
      </c>
      <c r="L73" s="11">
        <f t="shared" si="25"/>
        <v>0.22</v>
      </c>
      <c r="M73" s="16">
        <f t="shared" si="26"/>
        <v>1.1578947368421053E-2</v>
      </c>
      <c r="N73" s="1"/>
      <c r="O73" s="1"/>
      <c r="P73" s="14" t="str">
        <f t="shared" si="27"/>
        <v>48000</v>
      </c>
      <c r="Q73" s="17">
        <f t="shared" si="28"/>
        <v>10560</v>
      </c>
      <c r="R73" s="17">
        <f t="shared" si="29"/>
        <v>10560</v>
      </c>
      <c r="S73" s="14">
        <v>400</v>
      </c>
      <c r="T73" s="18">
        <f t="shared" si="30"/>
        <v>594.4</v>
      </c>
      <c r="U73" s="17">
        <f t="shared" si="31"/>
        <v>750</v>
      </c>
      <c r="V73" s="18">
        <f t="shared" si="32"/>
        <v>86.68</v>
      </c>
      <c r="W73" s="18">
        <v>11</v>
      </c>
      <c r="X73" s="17">
        <f t="shared" si="33"/>
        <v>14965.164000000001</v>
      </c>
    </row>
    <row r="74" spans="1:24">
      <c r="A74" s="8">
        <f t="shared" si="35"/>
        <v>64</v>
      </c>
      <c r="B74" s="1" t="s">
        <v>156</v>
      </c>
      <c r="C74" s="6" t="s">
        <v>69</v>
      </c>
      <c r="D74" s="7" t="s">
        <v>50</v>
      </c>
      <c r="E74" s="10">
        <v>4.92</v>
      </c>
      <c r="F74" s="11">
        <f t="shared" si="23"/>
        <v>4.6979999999999995</v>
      </c>
      <c r="G74" s="12">
        <f t="shared" si="34"/>
        <v>11247.011999999999</v>
      </c>
      <c r="H74" s="1">
        <v>83</v>
      </c>
      <c r="I74" s="10">
        <v>1.1100000000000001</v>
      </c>
      <c r="J74" s="14" t="str">
        <f t="shared" si="24"/>
        <v>+2-6</v>
      </c>
      <c r="K74" s="15">
        <f t="shared" si="25"/>
        <v>83</v>
      </c>
      <c r="L74" s="11">
        <f t="shared" si="25"/>
        <v>1.1100000000000001</v>
      </c>
      <c r="M74" s="16">
        <f t="shared" si="26"/>
        <v>1.3373493975903615E-2</v>
      </c>
      <c r="N74" s="1"/>
      <c r="O74" s="1"/>
      <c r="P74" s="14" t="str">
        <f t="shared" si="27"/>
        <v>48000</v>
      </c>
      <c r="Q74" s="17">
        <f t="shared" si="28"/>
        <v>53280.000000000007</v>
      </c>
      <c r="R74" s="17">
        <f t="shared" si="29"/>
        <v>53280.000000000007</v>
      </c>
      <c r="S74" s="14">
        <v>400</v>
      </c>
      <c r="T74" s="18">
        <f t="shared" si="30"/>
        <v>1879.1999999999998</v>
      </c>
      <c r="U74" s="17">
        <f t="shared" si="31"/>
        <v>1879.1999999999998</v>
      </c>
      <c r="V74" s="18">
        <f t="shared" si="32"/>
        <v>437.34000000000003</v>
      </c>
      <c r="W74" s="18">
        <v>11</v>
      </c>
      <c r="X74" s="17">
        <f t="shared" si="33"/>
        <v>66854.551999999996</v>
      </c>
    </row>
    <row r="75" spans="1:24">
      <c r="A75" s="8">
        <f t="shared" si="35"/>
        <v>65</v>
      </c>
      <c r="B75" s="1" t="s">
        <v>157</v>
      </c>
      <c r="C75" s="6" t="s">
        <v>70</v>
      </c>
      <c r="D75" s="7" t="s">
        <v>51</v>
      </c>
      <c r="E75" s="10">
        <v>2.5099999999999998</v>
      </c>
      <c r="F75" s="11">
        <f t="shared" si="23"/>
        <v>2.452</v>
      </c>
      <c r="G75" s="12">
        <f t="shared" si="34"/>
        <v>5870.0879999999997</v>
      </c>
      <c r="H75" s="1">
        <v>36</v>
      </c>
      <c r="I75" s="10">
        <v>0.28999999999999998</v>
      </c>
      <c r="J75" s="14" t="str">
        <f t="shared" si="24"/>
        <v>+2-6</v>
      </c>
      <c r="K75" s="15">
        <f t="shared" si="25"/>
        <v>36</v>
      </c>
      <c r="L75" s="11">
        <f t="shared" si="25"/>
        <v>0.28999999999999998</v>
      </c>
      <c r="M75" s="16">
        <f t="shared" si="26"/>
        <v>8.0555555555555554E-3</v>
      </c>
      <c r="N75" s="1"/>
      <c r="O75" s="1"/>
      <c r="P75" s="14" t="str">
        <f t="shared" si="27"/>
        <v>48000</v>
      </c>
      <c r="Q75" s="17">
        <f t="shared" si="28"/>
        <v>13919.999999999998</v>
      </c>
      <c r="R75" s="17">
        <f t="shared" si="29"/>
        <v>13919.999999999998</v>
      </c>
      <c r="S75" s="14">
        <v>400</v>
      </c>
      <c r="T75" s="18">
        <f t="shared" si="30"/>
        <v>980.8</v>
      </c>
      <c r="U75" s="17">
        <f t="shared" si="31"/>
        <v>980.8</v>
      </c>
      <c r="V75" s="18">
        <f t="shared" si="32"/>
        <v>114.25999999999999</v>
      </c>
      <c r="W75" s="18">
        <v>22</v>
      </c>
      <c r="X75" s="17">
        <f t="shared" si="33"/>
        <v>20907.147999999994</v>
      </c>
    </row>
    <row r="76" spans="1:24">
      <c r="A76" s="8">
        <f t="shared" si="35"/>
        <v>66</v>
      </c>
      <c r="B76" s="1" t="s">
        <v>158</v>
      </c>
      <c r="C76" s="6" t="s">
        <v>71</v>
      </c>
      <c r="D76" s="7" t="s">
        <v>51</v>
      </c>
      <c r="E76" s="10">
        <v>1.64</v>
      </c>
      <c r="F76" s="11">
        <f t="shared" si="23"/>
        <v>1.5939999999999999</v>
      </c>
      <c r="G76" s="12">
        <f t="shared" si="34"/>
        <v>3816.0359999999996</v>
      </c>
      <c r="H76" s="1">
        <v>24</v>
      </c>
      <c r="I76" s="10">
        <v>0.23</v>
      </c>
      <c r="J76" s="14" t="str">
        <f t="shared" si="24"/>
        <v>+2-6</v>
      </c>
      <c r="K76" s="15">
        <f t="shared" si="25"/>
        <v>24</v>
      </c>
      <c r="L76" s="11">
        <f t="shared" si="25"/>
        <v>0.23</v>
      </c>
      <c r="M76" s="16">
        <f t="shared" si="26"/>
        <v>9.5833333333333343E-3</v>
      </c>
      <c r="N76" s="1"/>
      <c r="O76" s="1"/>
      <c r="P76" s="14" t="str">
        <f t="shared" si="27"/>
        <v>48000</v>
      </c>
      <c r="Q76" s="17">
        <f t="shared" si="28"/>
        <v>11040</v>
      </c>
      <c r="R76" s="17">
        <f t="shared" si="29"/>
        <v>11040</v>
      </c>
      <c r="S76" s="14">
        <v>400</v>
      </c>
      <c r="T76" s="18">
        <f t="shared" si="30"/>
        <v>637.59999999999991</v>
      </c>
      <c r="U76" s="17">
        <f t="shared" si="31"/>
        <v>750</v>
      </c>
      <c r="V76" s="18">
        <f t="shared" si="32"/>
        <v>90.62</v>
      </c>
      <c r="W76" s="18">
        <v>22</v>
      </c>
      <c r="X76" s="17">
        <f t="shared" si="33"/>
        <v>15718.656000000001</v>
      </c>
    </row>
    <row r="77" spans="1:24">
      <c r="A77" s="8">
        <f t="shared" si="35"/>
        <v>67</v>
      </c>
      <c r="B77" s="1" t="s">
        <v>159</v>
      </c>
      <c r="C77" s="6" t="s">
        <v>72</v>
      </c>
      <c r="D77" s="7" t="s">
        <v>50</v>
      </c>
      <c r="E77" s="10">
        <v>3.73</v>
      </c>
      <c r="F77" s="11">
        <f t="shared" si="23"/>
        <v>3.492</v>
      </c>
      <c r="G77" s="12">
        <f t="shared" si="34"/>
        <v>8359.848</v>
      </c>
      <c r="H77" s="1">
        <v>89</v>
      </c>
      <c r="I77" s="10">
        <v>1.19</v>
      </c>
      <c r="J77" s="14" t="str">
        <f t="shared" si="24"/>
        <v>+2-6</v>
      </c>
      <c r="K77" s="15">
        <f t="shared" si="25"/>
        <v>89</v>
      </c>
      <c r="L77" s="11">
        <f t="shared" si="25"/>
        <v>1.19</v>
      </c>
      <c r="M77" s="16">
        <f t="shared" si="26"/>
        <v>1.3370786516853932E-2</v>
      </c>
      <c r="N77" s="1"/>
      <c r="O77" s="1"/>
      <c r="P77" s="14" t="str">
        <f t="shared" si="27"/>
        <v>48000</v>
      </c>
      <c r="Q77" s="17">
        <f t="shared" si="28"/>
        <v>57120</v>
      </c>
      <c r="R77" s="17">
        <f t="shared" si="29"/>
        <v>57120</v>
      </c>
      <c r="S77" s="14">
        <v>400</v>
      </c>
      <c r="T77" s="18">
        <f t="shared" si="30"/>
        <v>1396.8</v>
      </c>
      <c r="U77" s="17">
        <f t="shared" si="31"/>
        <v>1396.8</v>
      </c>
      <c r="V77" s="18">
        <f t="shared" si="32"/>
        <v>468.85999999999996</v>
      </c>
      <c r="W77" s="18">
        <v>11</v>
      </c>
      <c r="X77" s="17">
        <f t="shared" si="33"/>
        <v>67356.508000000002</v>
      </c>
    </row>
    <row r="78" spans="1:24">
      <c r="A78" s="8">
        <f t="shared" si="35"/>
        <v>68</v>
      </c>
      <c r="B78" s="7" t="s">
        <v>170</v>
      </c>
      <c r="C78" s="6" t="s">
        <v>73</v>
      </c>
      <c r="D78" s="7" t="s">
        <v>51</v>
      </c>
      <c r="E78" s="10">
        <v>2.85</v>
      </c>
      <c r="F78" s="11">
        <f t="shared" si="23"/>
        <v>2.758</v>
      </c>
      <c r="G78" s="12">
        <f t="shared" si="34"/>
        <v>6602.652</v>
      </c>
      <c r="H78" s="1">
        <v>42</v>
      </c>
      <c r="I78" s="10">
        <v>0.46</v>
      </c>
      <c r="J78" s="14" t="str">
        <f t="shared" si="24"/>
        <v>+2-6</v>
      </c>
      <c r="K78" s="15">
        <f t="shared" si="25"/>
        <v>42</v>
      </c>
      <c r="L78" s="11">
        <f t="shared" si="25"/>
        <v>0.46</v>
      </c>
      <c r="M78" s="16">
        <f t="shared" si="26"/>
        <v>1.0952380952380953E-2</v>
      </c>
      <c r="N78" s="1"/>
      <c r="O78" s="1"/>
      <c r="P78" s="14" t="str">
        <f t="shared" si="27"/>
        <v>48000</v>
      </c>
      <c r="Q78" s="17">
        <f t="shared" si="28"/>
        <v>22080</v>
      </c>
      <c r="R78" s="17">
        <f t="shared" si="29"/>
        <v>22080</v>
      </c>
      <c r="S78" s="14">
        <v>400</v>
      </c>
      <c r="T78" s="18">
        <f t="shared" si="30"/>
        <v>1103.2</v>
      </c>
      <c r="U78" s="17">
        <f t="shared" si="31"/>
        <v>1103.2</v>
      </c>
      <c r="V78" s="18">
        <f t="shared" si="32"/>
        <v>181.24</v>
      </c>
      <c r="W78" s="18">
        <v>22</v>
      </c>
      <c r="X78" s="17">
        <f t="shared" si="33"/>
        <v>29989.092000000004</v>
      </c>
    </row>
    <row r="79" spans="1:24">
      <c r="A79" s="8">
        <f t="shared" si="35"/>
        <v>69</v>
      </c>
      <c r="B79" s="15" t="s">
        <v>160</v>
      </c>
      <c r="C79" s="8" t="s">
        <v>74</v>
      </c>
      <c r="D79" s="15" t="s">
        <v>50</v>
      </c>
      <c r="E79" s="11">
        <v>1.58</v>
      </c>
      <c r="F79" s="11">
        <f t="shared" si="23"/>
        <v>1.536</v>
      </c>
      <c r="G79" s="12">
        <f t="shared" si="34"/>
        <v>3677.1840000000002</v>
      </c>
      <c r="H79" s="15">
        <v>16</v>
      </c>
      <c r="I79" s="11">
        <v>0.22</v>
      </c>
      <c r="J79" s="14" t="str">
        <f t="shared" si="24"/>
        <v>+2-6</v>
      </c>
      <c r="K79" s="15">
        <f t="shared" si="25"/>
        <v>16</v>
      </c>
      <c r="L79" s="11">
        <f t="shared" si="25"/>
        <v>0.22</v>
      </c>
      <c r="M79" s="16">
        <f t="shared" si="26"/>
        <v>1.375E-2</v>
      </c>
      <c r="N79" s="1"/>
      <c r="O79" s="1"/>
      <c r="P79" s="14" t="str">
        <f t="shared" si="27"/>
        <v>48000</v>
      </c>
      <c r="Q79" s="17">
        <f t="shared" si="28"/>
        <v>10560</v>
      </c>
      <c r="R79" s="17">
        <f t="shared" si="29"/>
        <v>10560</v>
      </c>
      <c r="S79" s="14">
        <v>400</v>
      </c>
      <c r="T79" s="18">
        <f t="shared" si="30"/>
        <v>614.4</v>
      </c>
      <c r="U79" s="17">
        <f t="shared" si="31"/>
        <v>750</v>
      </c>
      <c r="V79" s="18">
        <f t="shared" si="32"/>
        <v>86.68</v>
      </c>
      <c r="W79" s="18">
        <v>11</v>
      </c>
      <c r="X79" s="17">
        <f t="shared" si="33"/>
        <v>15084.864000000001</v>
      </c>
    </row>
    <row r="80" spans="1:24">
      <c r="A80" s="8">
        <f t="shared" si="35"/>
        <v>70</v>
      </c>
      <c r="B80" s="15" t="s">
        <v>161</v>
      </c>
      <c r="C80" s="8" t="s">
        <v>75</v>
      </c>
      <c r="D80" s="15" t="s">
        <v>50</v>
      </c>
      <c r="E80" s="11">
        <v>1.67</v>
      </c>
      <c r="F80" s="11">
        <f t="shared" si="23"/>
        <v>1.6439999999999999</v>
      </c>
      <c r="G80" s="12">
        <f t="shared" si="34"/>
        <v>3935.7359999999999</v>
      </c>
      <c r="H80" s="15">
        <v>10</v>
      </c>
      <c r="I80" s="11">
        <v>0.13</v>
      </c>
      <c r="J80" s="14" t="str">
        <f t="shared" si="24"/>
        <v>+2-6</v>
      </c>
      <c r="K80" s="15">
        <f t="shared" si="25"/>
        <v>10</v>
      </c>
      <c r="L80" s="11">
        <f t="shared" si="25"/>
        <v>0.13</v>
      </c>
      <c r="M80" s="16">
        <f t="shared" si="26"/>
        <v>1.3000000000000001E-2</v>
      </c>
      <c r="N80" s="15"/>
      <c r="O80" s="15"/>
      <c r="P80" s="14" t="str">
        <f t="shared" si="27"/>
        <v>48000</v>
      </c>
      <c r="Q80" s="17">
        <f t="shared" si="28"/>
        <v>6240</v>
      </c>
      <c r="R80" s="17">
        <f t="shared" si="29"/>
        <v>6240</v>
      </c>
      <c r="S80" s="14">
        <v>400</v>
      </c>
      <c r="T80" s="18">
        <f t="shared" si="30"/>
        <v>657.59999999999991</v>
      </c>
      <c r="U80" s="17">
        <f t="shared" si="31"/>
        <v>750</v>
      </c>
      <c r="V80" s="18">
        <f t="shared" si="32"/>
        <v>51.22</v>
      </c>
      <c r="W80" s="41">
        <v>11</v>
      </c>
      <c r="X80" s="17">
        <f t="shared" si="33"/>
        <v>10987.956</v>
      </c>
    </row>
    <row r="81" spans="1:24" ht="14.25" customHeight="1">
      <c r="A81" s="8">
        <f t="shared" si="35"/>
        <v>71</v>
      </c>
      <c r="B81" s="15" t="s">
        <v>162</v>
      </c>
      <c r="C81" s="8" t="s">
        <v>76</v>
      </c>
      <c r="D81" s="15" t="s">
        <v>48</v>
      </c>
      <c r="E81" s="11">
        <v>6.67</v>
      </c>
      <c r="F81" s="11">
        <f t="shared" si="23"/>
        <v>6.5419999999999998</v>
      </c>
      <c r="G81" s="12">
        <f t="shared" si="34"/>
        <v>15661.547999999999</v>
      </c>
      <c r="H81" s="15">
        <v>16</v>
      </c>
      <c r="I81" s="11">
        <v>0.64</v>
      </c>
      <c r="J81" s="14" t="str">
        <f t="shared" si="24"/>
        <v>+6-10</v>
      </c>
      <c r="K81" s="15">
        <f t="shared" si="25"/>
        <v>16</v>
      </c>
      <c r="L81" s="11">
        <f t="shared" si="25"/>
        <v>0.64</v>
      </c>
      <c r="M81" s="16">
        <f t="shared" si="26"/>
        <v>0.04</v>
      </c>
      <c r="N81" s="15"/>
      <c r="O81" s="15"/>
      <c r="P81" s="14" t="str">
        <f t="shared" si="27"/>
        <v>48000</v>
      </c>
      <c r="Q81" s="17">
        <f t="shared" si="28"/>
        <v>30720</v>
      </c>
      <c r="R81" s="17">
        <f t="shared" si="29"/>
        <v>30720</v>
      </c>
      <c r="S81" s="14">
        <v>400</v>
      </c>
      <c r="T81" s="18">
        <f t="shared" si="30"/>
        <v>2616.7999999999997</v>
      </c>
      <c r="U81" s="17">
        <f t="shared" si="31"/>
        <v>2616.7999999999997</v>
      </c>
      <c r="V81" s="18">
        <f t="shared" si="32"/>
        <v>252.16</v>
      </c>
      <c r="W81" s="41">
        <v>11</v>
      </c>
      <c r="X81" s="17">
        <f t="shared" si="33"/>
        <v>49261.508000000002</v>
      </c>
    </row>
    <row r="82" spans="1:24" ht="17.25" customHeight="1">
      <c r="A82" s="8">
        <f t="shared" si="35"/>
        <v>72</v>
      </c>
      <c r="B82" s="15" t="s">
        <v>163</v>
      </c>
      <c r="C82" s="8" t="s">
        <v>77</v>
      </c>
      <c r="D82" s="15" t="s">
        <v>48</v>
      </c>
      <c r="E82" s="11">
        <v>3.79</v>
      </c>
      <c r="F82" s="11">
        <f t="shared" si="23"/>
        <v>3.746</v>
      </c>
      <c r="G82" s="12">
        <f t="shared" si="34"/>
        <v>8967.9240000000009</v>
      </c>
      <c r="H82" s="15">
        <v>9</v>
      </c>
      <c r="I82" s="11">
        <v>0.22</v>
      </c>
      <c r="J82" s="14" t="str">
        <f t="shared" si="24"/>
        <v>+6-10</v>
      </c>
      <c r="K82" s="15">
        <f t="shared" si="25"/>
        <v>9</v>
      </c>
      <c r="L82" s="11">
        <f t="shared" si="25"/>
        <v>0.22</v>
      </c>
      <c r="M82" s="16">
        <f t="shared" si="26"/>
        <v>2.4444444444444446E-2</v>
      </c>
      <c r="N82" s="15"/>
      <c r="O82" s="15"/>
      <c r="P82" s="14" t="str">
        <f t="shared" si="27"/>
        <v>48000</v>
      </c>
      <c r="Q82" s="17">
        <f t="shared" si="28"/>
        <v>10560</v>
      </c>
      <c r="R82" s="17">
        <f t="shared" si="29"/>
        <v>10560</v>
      </c>
      <c r="S82" s="14">
        <v>400</v>
      </c>
      <c r="T82" s="18">
        <f t="shared" si="30"/>
        <v>1498.4</v>
      </c>
      <c r="U82" s="17">
        <f t="shared" si="31"/>
        <v>1498.4</v>
      </c>
      <c r="V82" s="18">
        <f t="shared" si="32"/>
        <v>86.68</v>
      </c>
      <c r="W82" s="41">
        <v>11</v>
      </c>
      <c r="X82" s="17">
        <f t="shared" si="33"/>
        <v>21124.004000000001</v>
      </c>
    </row>
    <row r="83" spans="1:24">
      <c r="A83" s="8">
        <f t="shared" si="35"/>
        <v>73</v>
      </c>
      <c r="B83" s="15" t="s">
        <v>164</v>
      </c>
      <c r="C83" s="8" t="s">
        <v>78</v>
      </c>
      <c r="D83" s="15" t="s">
        <v>48</v>
      </c>
      <c r="E83" s="11">
        <v>2.48</v>
      </c>
      <c r="F83" s="11">
        <f t="shared" si="23"/>
        <v>2.3759999999999999</v>
      </c>
      <c r="G83" s="12">
        <f t="shared" si="34"/>
        <v>5688.1439999999993</v>
      </c>
      <c r="H83" s="15">
        <v>25</v>
      </c>
      <c r="I83" s="11">
        <v>0.52</v>
      </c>
      <c r="J83" s="14" t="str">
        <f t="shared" si="24"/>
        <v>+6-10</v>
      </c>
      <c r="K83" s="15">
        <f t="shared" si="25"/>
        <v>25</v>
      </c>
      <c r="L83" s="11">
        <f t="shared" si="25"/>
        <v>0.52</v>
      </c>
      <c r="M83" s="16">
        <f t="shared" si="26"/>
        <v>2.0799999999999999E-2</v>
      </c>
      <c r="N83" s="15"/>
      <c r="O83" s="15"/>
      <c r="P83" s="14" t="str">
        <f t="shared" si="27"/>
        <v>48000</v>
      </c>
      <c r="Q83" s="17">
        <f t="shared" si="28"/>
        <v>24960</v>
      </c>
      <c r="R83" s="17">
        <f t="shared" si="29"/>
        <v>24960</v>
      </c>
      <c r="S83" s="14">
        <v>400</v>
      </c>
      <c r="T83" s="18">
        <f t="shared" si="30"/>
        <v>950.4</v>
      </c>
      <c r="U83" s="17">
        <f t="shared" si="31"/>
        <v>950.4</v>
      </c>
      <c r="V83" s="18">
        <f t="shared" si="32"/>
        <v>204.88</v>
      </c>
      <c r="W83" s="41">
        <v>11</v>
      </c>
      <c r="X83" s="17">
        <f t="shared" si="33"/>
        <v>31814.424000000003</v>
      </c>
    </row>
    <row r="84" spans="1:24">
      <c r="A84" s="8">
        <f t="shared" si="35"/>
        <v>74</v>
      </c>
      <c r="B84" s="15" t="s">
        <v>165</v>
      </c>
      <c r="C84" s="8" t="s">
        <v>79</v>
      </c>
      <c r="D84" s="15" t="s">
        <v>50</v>
      </c>
      <c r="E84" s="11">
        <v>2.88</v>
      </c>
      <c r="F84" s="11">
        <f t="shared" si="23"/>
        <v>2.762</v>
      </c>
      <c r="G84" s="12">
        <f t="shared" si="34"/>
        <v>6612.2280000000001</v>
      </c>
      <c r="H84" s="15">
        <v>39</v>
      </c>
      <c r="I84" s="11">
        <v>0.59</v>
      </c>
      <c r="J84" s="14" t="str">
        <f t="shared" si="24"/>
        <v>+2-6</v>
      </c>
      <c r="K84" s="15">
        <f t="shared" si="25"/>
        <v>39</v>
      </c>
      <c r="L84" s="11">
        <f t="shared" si="25"/>
        <v>0.59</v>
      </c>
      <c r="M84" s="16">
        <f t="shared" si="26"/>
        <v>1.5128205128205128E-2</v>
      </c>
      <c r="N84" s="15"/>
      <c r="O84" s="15"/>
      <c r="P84" s="14" t="str">
        <f t="shared" si="27"/>
        <v>48000</v>
      </c>
      <c r="Q84" s="17">
        <f t="shared" si="28"/>
        <v>28320</v>
      </c>
      <c r="R84" s="17">
        <f t="shared" si="29"/>
        <v>28320</v>
      </c>
      <c r="S84" s="14">
        <v>400</v>
      </c>
      <c r="T84" s="18">
        <f t="shared" si="30"/>
        <v>1104.8</v>
      </c>
      <c r="U84" s="17">
        <f t="shared" si="31"/>
        <v>1104.8</v>
      </c>
      <c r="V84" s="18">
        <f t="shared" si="32"/>
        <v>232.45999999999998</v>
      </c>
      <c r="W84" s="41">
        <v>11</v>
      </c>
      <c r="X84" s="17">
        <f t="shared" si="33"/>
        <v>36280.488000000005</v>
      </c>
    </row>
    <row r="85" spans="1:24">
      <c r="A85" s="8">
        <f t="shared" si="35"/>
        <v>75</v>
      </c>
      <c r="B85" s="15" t="s">
        <v>166</v>
      </c>
      <c r="C85" s="8" t="s">
        <v>80</v>
      </c>
      <c r="D85" s="15" t="s">
        <v>50</v>
      </c>
      <c r="E85" s="11">
        <v>0.89</v>
      </c>
      <c r="F85" s="11">
        <f t="shared" si="23"/>
        <v>0.86199999999999999</v>
      </c>
      <c r="G85" s="12">
        <f t="shared" si="34"/>
        <v>2063.6280000000002</v>
      </c>
      <c r="H85" s="15">
        <v>12</v>
      </c>
      <c r="I85" s="11">
        <v>0.14000000000000001</v>
      </c>
      <c r="J85" s="14" t="str">
        <f t="shared" si="24"/>
        <v>+2-6</v>
      </c>
      <c r="K85" s="15">
        <f t="shared" si="25"/>
        <v>12</v>
      </c>
      <c r="L85" s="11">
        <f t="shared" si="25"/>
        <v>0.14000000000000001</v>
      </c>
      <c r="M85" s="16">
        <f t="shared" si="26"/>
        <v>1.1666666666666667E-2</v>
      </c>
      <c r="N85" s="15"/>
      <c r="O85" s="15"/>
      <c r="P85" s="14" t="str">
        <f t="shared" si="27"/>
        <v>48000</v>
      </c>
      <c r="Q85" s="17">
        <f t="shared" si="28"/>
        <v>6720.0000000000009</v>
      </c>
      <c r="R85" s="17">
        <f t="shared" si="29"/>
        <v>6720.0000000000009</v>
      </c>
      <c r="S85" s="14">
        <v>400</v>
      </c>
      <c r="T85" s="18">
        <f t="shared" si="30"/>
        <v>344.8</v>
      </c>
      <c r="U85" s="17">
        <f t="shared" si="31"/>
        <v>750</v>
      </c>
      <c r="V85" s="18">
        <f t="shared" si="32"/>
        <v>55.160000000000004</v>
      </c>
      <c r="W85" s="41">
        <v>11</v>
      </c>
      <c r="X85" s="17">
        <f t="shared" si="33"/>
        <v>9599.7880000000005</v>
      </c>
    </row>
    <row r="86" spans="1:24">
      <c r="A86" s="8">
        <f t="shared" si="35"/>
        <v>76</v>
      </c>
      <c r="B86" s="15" t="s">
        <v>167</v>
      </c>
      <c r="C86" s="8" t="s">
        <v>81</v>
      </c>
      <c r="D86" s="15" t="s">
        <v>50</v>
      </c>
      <c r="E86" s="11">
        <v>2.56</v>
      </c>
      <c r="F86" s="11">
        <f t="shared" si="23"/>
        <v>2.4820000000000002</v>
      </c>
      <c r="G86" s="12">
        <f t="shared" si="34"/>
        <v>5941.9080000000004</v>
      </c>
      <c r="H86" s="15">
        <v>43</v>
      </c>
      <c r="I86" s="11">
        <v>0.39</v>
      </c>
      <c r="J86" s="14" t="str">
        <f t="shared" si="24"/>
        <v>+2-6</v>
      </c>
      <c r="K86" s="15">
        <f t="shared" si="25"/>
        <v>43</v>
      </c>
      <c r="L86" s="11">
        <f t="shared" si="25"/>
        <v>0.39</v>
      </c>
      <c r="M86" s="16">
        <f t="shared" si="26"/>
        <v>9.069767441860466E-3</v>
      </c>
      <c r="N86" s="15"/>
      <c r="O86" s="15"/>
      <c r="P86" s="14" t="str">
        <f t="shared" si="27"/>
        <v>48000</v>
      </c>
      <c r="Q86" s="17">
        <f t="shared" si="28"/>
        <v>18720</v>
      </c>
      <c r="R86" s="17">
        <f t="shared" si="29"/>
        <v>18720</v>
      </c>
      <c r="S86" s="14">
        <v>400</v>
      </c>
      <c r="T86" s="18">
        <f t="shared" si="30"/>
        <v>992.80000000000007</v>
      </c>
      <c r="U86" s="17">
        <f t="shared" si="31"/>
        <v>992.80000000000007</v>
      </c>
      <c r="V86" s="18">
        <f t="shared" si="32"/>
        <v>153.66</v>
      </c>
      <c r="W86" s="41">
        <v>11</v>
      </c>
      <c r="X86" s="17">
        <f t="shared" si="33"/>
        <v>25819.367999999999</v>
      </c>
    </row>
    <row r="87" spans="1:24">
      <c r="A87" s="8">
        <f t="shared" si="35"/>
        <v>77</v>
      </c>
      <c r="B87" s="15" t="s">
        <v>168</v>
      </c>
      <c r="C87" s="8" t="s">
        <v>83</v>
      </c>
      <c r="D87" s="15" t="s">
        <v>50</v>
      </c>
      <c r="E87" s="11">
        <v>5.22</v>
      </c>
      <c r="F87" s="11">
        <f t="shared" si="23"/>
        <v>5.0599999999999996</v>
      </c>
      <c r="G87" s="12">
        <f t="shared" si="34"/>
        <v>12113.64</v>
      </c>
      <c r="H87" s="15">
        <v>103</v>
      </c>
      <c r="I87" s="11">
        <v>0.8</v>
      </c>
      <c r="J87" s="14" t="str">
        <f t="shared" si="24"/>
        <v>+2-6</v>
      </c>
      <c r="K87" s="15">
        <f t="shared" si="25"/>
        <v>103</v>
      </c>
      <c r="L87" s="11">
        <f t="shared" si="25"/>
        <v>0.8</v>
      </c>
      <c r="M87" s="16">
        <f t="shared" si="26"/>
        <v>7.7669902912621365E-3</v>
      </c>
      <c r="N87" s="15"/>
      <c r="O87" s="15"/>
      <c r="P87" s="14" t="str">
        <f t="shared" si="27"/>
        <v>48000</v>
      </c>
      <c r="Q87" s="17">
        <f t="shared" si="28"/>
        <v>38400</v>
      </c>
      <c r="R87" s="17">
        <f t="shared" si="29"/>
        <v>38400</v>
      </c>
      <c r="S87" s="14">
        <v>400</v>
      </c>
      <c r="T87" s="18">
        <f t="shared" si="30"/>
        <v>2023.9999999999998</v>
      </c>
      <c r="U87" s="17">
        <f t="shared" si="31"/>
        <v>2023.9999999999998</v>
      </c>
      <c r="V87" s="18">
        <f t="shared" si="32"/>
        <v>315.20000000000005</v>
      </c>
      <c r="W87" s="41">
        <v>11</v>
      </c>
      <c r="X87" s="17">
        <f t="shared" si="33"/>
        <v>52863.839999999997</v>
      </c>
    </row>
    <row r="88" spans="1:24">
      <c r="A88" s="8">
        <v>78</v>
      </c>
      <c r="B88" s="15" t="s">
        <v>169</v>
      </c>
      <c r="C88" s="8" t="s">
        <v>101</v>
      </c>
      <c r="D88" s="15" t="s">
        <v>50</v>
      </c>
      <c r="E88" s="11">
        <v>5.54</v>
      </c>
      <c r="F88" s="11">
        <f t="shared" si="23"/>
        <v>5.3019999999999996</v>
      </c>
      <c r="G88" s="12">
        <f t="shared" si="34"/>
        <v>12692.987999999999</v>
      </c>
      <c r="H88" s="15">
        <v>84</v>
      </c>
      <c r="I88" s="11">
        <v>1.19</v>
      </c>
      <c r="J88" s="14" t="str">
        <f t="shared" si="24"/>
        <v>+2-6</v>
      </c>
      <c r="K88" s="15">
        <f t="shared" si="25"/>
        <v>84</v>
      </c>
      <c r="L88" s="11">
        <f t="shared" si="25"/>
        <v>1.19</v>
      </c>
      <c r="M88" s="16">
        <f t="shared" si="26"/>
        <v>1.4166666666666666E-2</v>
      </c>
      <c r="N88" s="15"/>
      <c r="O88" s="15"/>
      <c r="P88" s="14" t="str">
        <f t="shared" si="27"/>
        <v>48000</v>
      </c>
      <c r="Q88" s="17">
        <f t="shared" si="28"/>
        <v>57120</v>
      </c>
      <c r="R88" s="17">
        <f t="shared" si="29"/>
        <v>57120</v>
      </c>
      <c r="S88" s="43">
        <v>400</v>
      </c>
      <c r="T88" s="18">
        <f t="shared" si="30"/>
        <v>2120.7999999999997</v>
      </c>
      <c r="U88" s="17">
        <f t="shared" si="31"/>
        <v>2120.7999999999997</v>
      </c>
      <c r="V88" s="18">
        <f t="shared" si="32"/>
        <v>468.85999999999996</v>
      </c>
      <c r="W88" s="41">
        <v>11</v>
      </c>
      <c r="X88" s="17">
        <f t="shared" si="33"/>
        <v>72413.648000000001</v>
      </c>
    </row>
    <row r="89" spans="1:24">
      <c r="A89" s="20"/>
      <c r="B89" s="20"/>
      <c r="C89" s="42"/>
      <c r="D89" s="15"/>
      <c r="E89" s="11"/>
      <c r="F89" s="11"/>
      <c r="G89" s="12"/>
      <c r="H89" s="15"/>
      <c r="I89" s="11"/>
      <c r="J89" s="14"/>
      <c r="K89" s="15"/>
      <c r="L89" s="11"/>
      <c r="M89" s="16"/>
      <c r="N89" s="15"/>
      <c r="O89" s="15"/>
      <c r="P89" s="14"/>
      <c r="Q89" s="17">
        <f t="shared" si="28"/>
        <v>0</v>
      </c>
      <c r="R89" s="17"/>
      <c r="S89" s="43"/>
      <c r="T89" s="18">
        <f t="shared" si="30"/>
        <v>0</v>
      </c>
      <c r="U89" s="45"/>
      <c r="V89" s="41"/>
      <c r="W89" s="41"/>
      <c r="X89" s="17"/>
    </row>
    <row r="90" spans="1:24">
      <c r="A90" s="20"/>
      <c r="B90" s="20"/>
      <c r="C90" s="48"/>
      <c r="D90" s="49"/>
      <c r="E90" s="50"/>
      <c r="F90" s="50"/>
      <c r="G90" s="51"/>
      <c r="H90" s="49"/>
      <c r="I90" s="50"/>
      <c r="J90" s="52"/>
      <c r="K90" s="49"/>
      <c r="L90" s="50"/>
      <c r="M90" s="53"/>
      <c r="N90" s="49"/>
      <c r="O90" s="49"/>
      <c r="P90" s="52"/>
      <c r="Q90" s="54"/>
      <c r="R90" s="54"/>
      <c r="S90" s="55"/>
      <c r="T90" s="56"/>
      <c r="U90" s="57"/>
      <c r="V90" s="56"/>
      <c r="W90" s="56"/>
      <c r="X90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98"/>
  <sheetViews>
    <sheetView topLeftCell="C94" workbookViewId="0">
      <selection activeCell="D96" sqref="D96:X96"/>
    </sheetView>
  </sheetViews>
  <sheetFormatPr defaultRowHeight="15"/>
  <cols>
    <col min="1" max="2" width="0" hidden="1" customWidth="1"/>
    <col min="3" max="3" width="11.7109375" customWidth="1"/>
    <col min="6" max="6" width="9.140625" style="70"/>
    <col min="7" max="7" width="0" hidden="1" customWidth="1"/>
    <col min="10" max="23" width="0" hidden="1" customWidth="1"/>
  </cols>
  <sheetData>
    <row r="1" spans="1:24">
      <c r="A1" s="68" t="s">
        <v>0</v>
      </c>
      <c r="B1" s="68" t="s">
        <v>1</v>
      </c>
      <c r="C1" s="68" t="s">
        <v>2</v>
      </c>
      <c r="D1" s="68" t="s">
        <v>3</v>
      </c>
      <c r="E1" s="68" t="s">
        <v>5</v>
      </c>
      <c r="F1" s="72" t="s">
        <v>6</v>
      </c>
      <c r="G1" s="68" t="s">
        <v>7</v>
      </c>
      <c r="H1" s="68" t="s">
        <v>8</v>
      </c>
      <c r="I1" s="68" t="s">
        <v>9</v>
      </c>
      <c r="J1" s="68" t="s">
        <v>10</v>
      </c>
      <c r="K1" s="68" t="s">
        <v>11</v>
      </c>
      <c r="L1" s="68" t="s">
        <v>9</v>
      </c>
      <c r="M1" s="68" t="s">
        <v>12</v>
      </c>
      <c r="N1" s="68" t="s">
        <v>13</v>
      </c>
      <c r="O1" s="68" t="s">
        <v>14</v>
      </c>
      <c r="P1" s="68" t="s">
        <v>15</v>
      </c>
      <c r="Q1" s="68" t="s">
        <v>16</v>
      </c>
      <c r="R1" s="68" t="s">
        <v>16</v>
      </c>
      <c r="S1" s="68" t="s">
        <v>17</v>
      </c>
      <c r="T1" s="68" t="s">
        <v>17</v>
      </c>
      <c r="U1" s="68" t="s">
        <v>17</v>
      </c>
      <c r="V1" s="68" t="s">
        <v>18</v>
      </c>
      <c r="W1" s="68" t="s">
        <v>19</v>
      </c>
      <c r="X1" s="68" t="s">
        <v>20</v>
      </c>
    </row>
    <row r="2" spans="1:24">
      <c r="A2" s="68"/>
      <c r="B2" s="68"/>
      <c r="C2" s="68"/>
      <c r="D2" s="68"/>
      <c r="E2" s="68">
        <v>466.09500000000031</v>
      </c>
      <c r="F2" s="72">
        <v>438.74300000000005</v>
      </c>
      <c r="G2" s="68">
        <v>1050350.7420000003</v>
      </c>
      <c r="H2" s="68">
        <v>6218</v>
      </c>
      <c r="I2" s="68">
        <v>80.399999999999991</v>
      </c>
      <c r="J2" s="68"/>
      <c r="K2" s="68">
        <v>6218</v>
      </c>
      <c r="L2" s="68">
        <v>80.399999999999991</v>
      </c>
      <c r="M2" s="68"/>
      <c r="N2" s="68">
        <v>19</v>
      </c>
      <c r="O2" s="68">
        <v>56.36</v>
      </c>
      <c r="P2" s="68"/>
      <c r="Q2" s="68">
        <v>3873149.2250000001</v>
      </c>
      <c r="R2" s="68">
        <v>3873149.2250000001</v>
      </c>
      <c r="S2" s="68"/>
      <c r="T2" s="68">
        <v>179397.29999999993</v>
      </c>
      <c r="U2" s="68">
        <v>182143.29999999996</v>
      </c>
      <c r="V2" s="68">
        <v>31677.600000000006</v>
      </c>
      <c r="W2" s="68">
        <v>1122</v>
      </c>
      <c r="X2" s="68">
        <v>5138442.8670000033</v>
      </c>
    </row>
    <row r="3" spans="1:24">
      <c r="A3" s="68"/>
      <c r="B3" s="68"/>
      <c r="C3" s="68"/>
      <c r="D3" s="68"/>
      <c r="E3" s="68"/>
      <c r="F3" s="72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4">
      <c r="A4" s="68">
        <v>27</v>
      </c>
      <c r="B4" s="68" t="s">
        <v>127</v>
      </c>
      <c r="C4" s="68" t="s">
        <v>85</v>
      </c>
      <c r="D4" s="68">
        <v>1</v>
      </c>
      <c r="E4" s="68">
        <v>18.04</v>
      </c>
      <c r="F4" s="72">
        <v>17.585999999999999</v>
      </c>
      <c r="G4" s="68">
        <v>42100.883999999998</v>
      </c>
      <c r="H4" s="68">
        <v>250</v>
      </c>
      <c r="I4" s="68">
        <v>2.27</v>
      </c>
      <c r="J4" s="68" t="s">
        <v>185</v>
      </c>
      <c r="K4" s="68">
        <v>250</v>
      </c>
      <c r="L4" s="68">
        <v>2.27</v>
      </c>
      <c r="M4" s="68">
        <v>9.0799999999999995E-3</v>
      </c>
      <c r="N4" s="68"/>
      <c r="O4" s="68"/>
      <c r="P4" s="68" t="s">
        <v>186</v>
      </c>
      <c r="Q4" s="68">
        <v>108960</v>
      </c>
      <c r="R4" s="68">
        <v>108960</v>
      </c>
      <c r="S4" s="68">
        <v>400</v>
      </c>
      <c r="T4" s="68">
        <v>7034.4</v>
      </c>
      <c r="U4" s="68">
        <v>7034.4</v>
      </c>
      <c r="V4" s="68">
        <v>894.38</v>
      </c>
      <c r="W4" s="68">
        <v>11</v>
      </c>
      <c r="X4" s="68">
        <v>159000.66399999999</v>
      </c>
    </row>
    <row r="5" spans="1:24">
      <c r="A5" s="68"/>
      <c r="B5" s="68"/>
      <c r="C5" s="68"/>
      <c r="D5" s="68"/>
      <c r="E5" s="68"/>
      <c r="F5" s="72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</row>
    <row r="6" spans="1:24">
      <c r="A6" s="68"/>
      <c r="B6" s="68"/>
      <c r="C6" s="68"/>
      <c r="D6" s="68"/>
      <c r="E6" s="68"/>
      <c r="F6" s="72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</row>
    <row r="7" spans="1:24">
      <c r="A7" s="68">
        <v>26</v>
      </c>
      <c r="B7" s="68"/>
      <c r="C7" s="68" t="s">
        <v>177</v>
      </c>
      <c r="D7" s="68" t="s">
        <v>176</v>
      </c>
      <c r="E7" s="68">
        <v>2.48</v>
      </c>
      <c r="F7" s="72">
        <v>2.48</v>
      </c>
      <c r="G7" s="68">
        <v>5937.12</v>
      </c>
      <c r="H7" s="68"/>
      <c r="I7" s="68"/>
      <c r="J7" s="68"/>
      <c r="K7" s="68"/>
      <c r="L7" s="68"/>
      <c r="M7" s="68"/>
      <c r="N7" s="68"/>
      <c r="O7" s="68"/>
      <c r="P7" s="68"/>
      <c r="Q7" s="68">
        <v>0</v>
      </c>
      <c r="R7" s="68"/>
      <c r="S7" s="68">
        <v>250</v>
      </c>
      <c r="T7" s="68">
        <v>620</v>
      </c>
      <c r="U7" s="68">
        <v>750</v>
      </c>
      <c r="V7" s="68"/>
      <c r="W7" s="68"/>
      <c r="X7" s="68">
        <v>6687.12</v>
      </c>
    </row>
    <row r="8" spans="1:24">
      <c r="A8" s="68">
        <v>31</v>
      </c>
      <c r="B8" s="68"/>
      <c r="C8" s="68" t="s">
        <v>178</v>
      </c>
      <c r="D8" s="68" t="s">
        <v>176</v>
      </c>
      <c r="E8" s="68">
        <v>3.31</v>
      </c>
      <c r="F8" s="72">
        <v>3.31</v>
      </c>
      <c r="G8" s="68">
        <v>7924.14</v>
      </c>
      <c r="H8" s="68"/>
      <c r="I8" s="68"/>
      <c r="J8" s="68"/>
      <c r="K8" s="68"/>
      <c r="L8" s="68"/>
      <c r="M8" s="68"/>
      <c r="N8" s="68"/>
      <c r="O8" s="68"/>
      <c r="P8" s="68"/>
      <c r="Q8" s="68">
        <v>0</v>
      </c>
      <c r="R8" s="68"/>
      <c r="S8" s="68">
        <v>250</v>
      </c>
      <c r="T8" s="68">
        <v>827.5</v>
      </c>
      <c r="U8" s="68">
        <v>827.5</v>
      </c>
      <c r="V8" s="68">
        <v>0</v>
      </c>
      <c r="W8" s="68"/>
      <c r="X8" s="68">
        <v>8751.64</v>
      </c>
    </row>
    <row r="9" spans="1:24">
      <c r="A9" s="68">
        <v>33</v>
      </c>
      <c r="B9" s="68"/>
      <c r="C9" s="68" t="s">
        <v>184</v>
      </c>
      <c r="D9" s="68" t="s">
        <v>176</v>
      </c>
      <c r="E9" s="68">
        <v>3.32</v>
      </c>
      <c r="F9" s="72">
        <v>3.32</v>
      </c>
      <c r="G9" s="68">
        <v>7948.08</v>
      </c>
      <c r="H9" s="68"/>
      <c r="I9" s="68"/>
      <c r="J9" s="68"/>
      <c r="K9" s="68"/>
      <c r="L9" s="68"/>
      <c r="M9" s="68"/>
      <c r="N9" s="68"/>
      <c r="O9" s="68"/>
      <c r="P9" s="68"/>
      <c r="Q9" s="68">
        <v>0</v>
      </c>
      <c r="R9" s="68"/>
      <c r="S9" s="68">
        <v>250</v>
      </c>
      <c r="T9" s="68">
        <v>830</v>
      </c>
      <c r="U9" s="68">
        <v>830</v>
      </c>
      <c r="V9" s="68"/>
      <c r="W9" s="68"/>
      <c r="X9" s="68">
        <v>8778.08</v>
      </c>
    </row>
    <row r="10" spans="1:24">
      <c r="A10" s="68">
        <v>37</v>
      </c>
      <c r="B10" s="68"/>
      <c r="C10" s="68" t="s">
        <v>183</v>
      </c>
      <c r="D10" s="68" t="s">
        <v>176</v>
      </c>
      <c r="E10" s="68">
        <v>3.36</v>
      </c>
      <c r="F10" s="72">
        <v>3.36</v>
      </c>
      <c r="G10" s="68">
        <v>8043.84</v>
      </c>
      <c r="H10" s="68"/>
      <c r="I10" s="68"/>
      <c r="J10" s="68"/>
      <c r="K10" s="68"/>
      <c r="L10" s="68"/>
      <c r="M10" s="68"/>
      <c r="N10" s="68"/>
      <c r="O10" s="68"/>
      <c r="P10" s="68"/>
      <c r="Q10" s="68">
        <v>0</v>
      </c>
      <c r="R10" s="68"/>
      <c r="S10" s="68">
        <v>250</v>
      </c>
      <c r="T10" s="68">
        <v>840</v>
      </c>
      <c r="U10" s="68">
        <v>840</v>
      </c>
      <c r="V10" s="68"/>
      <c r="W10" s="68"/>
      <c r="X10" s="68">
        <v>8883.84</v>
      </c>
    </row>
    <row r="11" spans="1:24">
      <c r="A11" s="68">
        <v>39</v>
      </c>
      <c r="B11" s="68"/>
      <c r="C11" s="68" t="s">
        <v>181</v>
      </c>
      <c r="D11" s="68" t="s">
        <v>176</v>
      </c>
      <c r="E11" s="68">
        <v>5.99</v>
      </c>
      <c r="F11" s="72">
        <v>5.99</v>
      </c>
      <c r="G11" s="68">
        <v>14340.060000000001</v>
      </c>
      <c r="H11" s="68"/>
      <c r="I11" s="68"/>
      <c r="J11" s="68"/>
      <c r="K11" s="68"/>
      <c r="L11" s="68"/>
      <c r="M11" s="68"/>
      <c r="N11" s="68"/>
      <c r="O11" s="68"/>
      <c r="P11" s="68"/>
      <c r="Q11" s="68">
        <v>0</v>
      </c>
      <c r="R11" s="68"/>
      <c r="S11" s="68">
        <v>250</v>
      </c>
      <c r="T11" s="68">
        <v>1497.5</v>
      </c>
      <c r="U11" s="68">
        <v>1497.5</v>
      </c>
      <c r="V11" s="68"/>
      <c r="W11" s="68"/>
      <c r="X11" s="68">
        <v>15837.560000000001</v>
      </c>
    </row>
    <row r="12" spans="1:24">
      <c r="A12" s="68">
        <v>42</v>
      </c>
      <c r="B12" s="68"/>
      <c r="C12" s="68" t="s">
        <v>182</v>
      </c>
      <c r="D12" s="68" t="s">
        <v>176</v>
      </c>
      <c r="E12" s="68">
        <v>3.38</v>
      </c>
      <c r="F12" s="72">
        <v>3.38</v>
      </c>
      <c r="G12" s="68">
        <v>8091.7199999999993</v>
      </c>
      <c r="H12" s="68"/>
      <c r="I12" s="68"/>
      <c r="J12" s="68"/>
      <c r="K12" s="68"/>
      <c r="L12" s="68"/>
      <c r="M12" s="68"/>
      <c r="N12" s="68"/>
      <c r="O12" s="68"/>
      <c r="P12" s="68"/>
      <c r="Q12" s="68">
        <v>0</v>
      </c>
      <c r="R12" s="68"/>
      <c r="S12" s="68">
        <v>250</v>
      </c>
      <c r="T12" s="68">
        <v>845</v>
      </c>
      <c r="U12" s="68">
        <v>845</v>
      </c>
      <c r="V12" s="68"/>
      <c r="W12" s="68"/>
      <c r="X12" s="68">
        <v>8936.7199999999993</v>
      </c>
    </row>
    <row r="13" spans="1:24">
      <c r="A13" s="68">
        <v>45</v>
      </c>
      <c r="B13" s="68"/>
      <c r="C13" s="68" t="s">
        <v>179</v>
      </c>
      <c r="D13" s="68" t="s">
        <v>176</v>
      </c>
      <c r="E13" s="68">
        <v>6.04</v>
      </c>
      <c r="F13" s="72">
        <v>6.04</v>
      </c>
      <c r="G13" s="68">
        <v>14459.76</v>
      </c>
      <c r="H13" s="68"/>
      <c r="I13" s="68"/>
      <c r="J13" s="68"/>
      <c r="K13" s="68"/>
      <c r="L13" s="68"/>
      <c r="M13" s="68"/>
      <c r="N13" s="68"/>
      <c r="O13" s="68"/>
      <c r="P13" s="68"/>
      <c r="Q13" s="68">
        <v>0</v>
      </c>
      <c r="R13" s="68"/>
      <c r="S13" s="68">
        <v>250</v>
      </c>
      <c r="T13" s="68">
        <v>1510</v>
      </c>
      <c r="U13" s="68">
        <v>1510</v>
      </c>
      <c r="V13" s="68"/>
      <c r="W13" s="68"/>
      <c r="X13" s="68">
        <v>15969.76</v>
      </c>
    </row>
    <row r="14" spans="1:24">
      <c r="A14" s="68"/>
      <c r="B14" s="68"/>
      <c r="C14" s="68"/>
      <c r="D14" s="68">
        <v>7</v>
      </c>
      <c r="E14" s="91">
        <f>SUM(E7:E13)</f>
        <v>27.88</v>
      </c>
      <c r="F14" s="71">
        <f t="shared" ref="F14:X14" si="0">SUM(F7:F13)</f>
        <v>27.88</v>
      </c>
      <c r="G14" s="91">
        <f t="shared" si="0"/>
        <v>66744.72</v>
      </c>
      <c r="H14" s="91">
        <f t="shared" si="0"/>
        <v>0</v>
      </c>
      <c r="I14" s="91">
        <f t="shared" si="0"/>
        <v>0</v>
      </c>
      <c r="J14" s="91">
        <f t="shared" si="0"/>
        <v>0</v>
      </c>
      <c r="K14" s="91">
        <f t="shared" si="0"/>
        <v>0</v>
      </c>
      <c r="L14" s="91">
        <f t="shared" si="0"/>
        <v>0</v>
      </c>
      <c r="M14" s="91">
        <f t="shared" si="0"/>
        <v>0</v>
      </c>
      <c r="N14" s="91">
        <f t="shared" si="0"/>
        <v>0</v>
      </c>
      <c r="O14" s="91">
        <f t="shared" si="0"/>
        <v>0</v>
      </c>
      <c r="P14" s="91">
        <f t="shared" si="0"/>
        <v>0</v>
      </c>
      <c r="Q14" s="91">
        <f t="shared" si="0"/>
        <v>0</v>
      </c>
      <c r="R14" s="91">
        <f t="shared" si="0"/>
        <v>0</v>
      </c>
      <c r="S14" s="91">
        <f t="shared" si="0"/>
        <v>1750</v>
      </c>
      <c r="T14" s="91">
        <f t="shared" si="0"/>
        <v>6970</v>
      </c>
      <c r="U14" s="91">
        <f t="shared" si="0"/>
        <v>7100</v>
      </c>
      <c r="V14" s="91">
        <f t="shared" si="0"/>
        <v>0</v>
      </c>
      <c r="W14" s="91">
        <f t="shared" si="0"/>
        <v>0</v>
      </c>
      <c r="X14" s="91">
        <f t="shared" si="0"/>
        <v>73844.719999999987</v>
      </c>
    </row>
    <row r="15" spans="1:24">
      <c r="A15" s="68"/>
      <c r="B15" s="68"/>
      <c r="C15" s="68"/>
      <c r="D15" s="68"/>
      <c r="E15" s="68"/>
      <c r="F15" s="72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</row>
    <row r="16" spans="1:24">
      <c r="A16" s="68">
        <v>16</v>
      </c>
      <c r="B16" s="68" t="s">
        <v>117</v>
      </c>
      <c r="C16" s="68" t="s">
        <v>37</v>
      </c>
      <c r="D16" s="68" t="s">
        <v>56</v>
      </c>
      <c r="E16" s="68">
        <v>5.64</v>
      </c>
      <c r="F16" s="72">
        <v>5.484</v>
      </c>
      <c r="G16" s="68">
        <v>13128.696</v>
      </c>
      <c r="H16" s="68">
        <v>44</v>
      </c>
      <c r="I16" s="68">
        <v>0.78</v>
      </c>
      <c r="J16" s="68" t="s">
        <v>185</v>
      </c>
      <c r="K16" s="68">
        <v>44</v>
      </c>
      <c r="L16" s="68">
        <v>0.78</v>
      </c>
      <c r="M16" s="68">
        <v>1.7727272727272727E-2</v>
      </c>
      <c r="N16" s="68"/>
      <c r="O16" s="68"/>
      <c r="P16" s="68" t="s">
        <v>186</v>
      </c>
      <c r="Q16" s="68">
        <v>37440</v>
      </c>
      <c r="R16" s="68">
        <v>37440</v>
      </c>
      <c r="S16" s="68">
        <v>400</v>
      </c>
      <c r="T16" s="68">
        <v>2193.6</v>
      </c>
      <c r="U16" s="68">
        <v>2193.6</v>
      </c>
      <c r="V16" s="68">
        <v>307.32</v>
      </c>
      <c r="W16" s="68">
        <v>22</v>
      </c>
      <c r="X16" s="68">
        <v>53091.615999999995</v>
      </c>
    </row>
    <row r="17" spans="1:24">
      <c r="A17" s="68">
        <v>50</v>
      </c>
      <c r="B17" s="68" t="s">
        <v>171</v>
      </c>
      <c r="C17" s="68" t="s">
        <v>55</v>
      </c>
      <c r="D17" s="68" t="s">
        <v>56</v>
      </c>
      <c r="E17" s="68">
        <v>2.6</v>
      </c>
      <c r="F17" s="72">
        <v>2.5620000000000003</v>
      </c>
      <c r="G17" s="68">
        <v>6133.4280000000008</v>
      </c>
      <c r="H17" s="68">
        <v>18</v>
      </c>
      <c r="I17" s="68">
        <v>0.19</v>
      </c>
      <c r="J17" s="68" t="s">
        <v>185</v>
      </c>
      <c r="K17" s="68">
        <v>18</v>
      </c>
      <c r="L17" s="68">
        <v>0.19</v>
      </c>
      <c r="M17" s="68">
        <v>1.0555555555555556E-2</v>
      </c>
      <c r="N17" s="68"/>
      <c r="O17" s="68"/>
      <c r="P17" s="68" t="s">
        <v>186</v>
      </c>
      <c r="Q17" s="68">
        <v>9120</v>
      </c>
      <c r="R17" s="68">
        <v>9120</v>
      </c>
      <c r="S17" s="68">
        <v>400</v>
      </c>
      <c r="T17" s="68">
        <v>1024.8000000000002</v>
      </c>
      <c r="U17" s="68">
        <v>1024.8000000000002</v>
      </c>
      <c r="V17" s="68">
        <v>74.86</v>
      </c>
      <c r="W17" s="68">
        <v>22</v>
      </c>
      <c r="X17" s="68">
        <v>16375.088</v>
      </c>
    </row>
    <row r="18" spans="1:24">
      <c r="A18" s="68">
        <v>1</v>
      </c>
      <c r="B18" s="68" t="s">
        <v>102</v>
      </c>
      <c r="C18" s="68" t="s">
        <v>22</v>
      </c>
      <c r="D18" s="68" t="s">
        <v>46</v>
      </c>
      <c r="E18" s="68">
        <v>4.53</v>
      </c>
      <c r="F18" s="72">
        <v>4.4420000000000002</v>
      </c>
      <c r="G18" s="68">
        <v>10634.148000000001</v>
      </c>
      <c r="H18" s="68">
        <v>50</v>
      </c>
      <c r="I18" s="68">
        <v>0.44</v>
      </c>
      <c r="J18" s="68" t="s">
        <v>185</v>
      </c>
      <c r="K18" s="68">
        <v>50</v>
      </c>
      <c r="L18" s="68">
        <v>0.44</v>
      </c>
      <c r="M18" s="68">
        <v>8.8000000000000005E-3</v>
      </c>
      <c r="N18" s="68"/>
      <c r="O18" s="68"/>
      <c r="P18" s="68" t="s">
        <v>186</v>
      </c>
      <c r="Q18" s="68">
        <v>21120</v>
      </c>
      <c r="R18" s="68">
        <v>21120</v>
      </c>
      <c r="S18" s="68">
        <v>400</v>
      </c>
      <c r="T18" s="68">
        <v>1776.8000000000002</v>
      </c>
      <c r="U18" s="68">
        <v>1776.8000000000002</v>
      </c>
      <c r="V18" s="68">
        <v>173.36</v>
      </c>
      <c r="W18" s="68">
        <v>22</v>
      </c>
      <c r="X18" s="68">
        <v>33726.308000000005</v>
      </c>
    </row>
    <row r="19" spans="1:24">
      <c r="A19" s="68">
        <v>2</v>
      </c>
      <c r="B19" s="68" t="s">
        <v>103</v>
      </c>
      <c r="C19" s="68" t="s">
        <v>23</v>
      </c>
      <c r="D19" s="68" t="s">
        <v>46</v>
      </c>
      <c r="E19" s="68">
        <v>4.53</v>
      </c>
      <c r="F19" s="72">
        <v>4.3920000000000003</v>
      </c>
      <c r="G19" s="68">
        <v>10514.448</v>
      </c>
      <c r="H19" s="68">
        <v>62</v>
      </c>
      <c r="I19" s="68">
        <v>0.69</v>
      </c>
      <c r="J19" s="68" t="s">
        <v>185</v>
      </c>
      <c r="K19" s="68">
        <v>62</v>
      </c>
      <c r="L19" s="68">
        <v>0.69</v>
      </c>
      <c r="M19" s="68">
        <v>1.1129032258064515E-2</v>
      </c>
      <c r="N19" s="68"/>
      <c r="O19" s="68"/>
      <c r="P19" s="68" t="s">
        <v>186</v>
      </c>
      <c r="Q19" s="68">
        <v>33120</v>
      </c>
      <c r="R19" s="68">
        <v>33120</v>
      </c>
      <c r="S19" s="68">
        <v>400</v>
      </c>
      <c r="T19" s="68">
        <v>1756.8000000000002</v>
      </c>
      <c r="U19" s="68">
        <v>1756.8000000000002</v>
      </c>
      <c r="V19" s="68">
        <v>271.85999999999996</v>
      </c>
      <c r="W19" s="68">
        <v>22</v>
      </c>
      <c r="X19" s="68">
        <v>45685.108000000007</v>
      </c>
    </row>
    <row r="20" spans="1:24">
      <c r="A20" s="68">
        <v>5</v>
      </c>
      <c r="B20" s="68" t="s">
        <v>106</v>
      </c>
      <c r="C20" s="68" t="s">
        <v>26</v>
      </c>
      <c r="D20" s="68" t="s">
        <v>46</v>
      </c>
      <c r="E20" s="68">
        <v>2.1</v>
      </c>
      <c r="F20" s="72">
        <v>2.0260000000000002</v>
      </c>
      <c r="G20" s="68">
        <v>4850.2440000000006</v>
      </c>
      <c r="H20" s="68">
        <v>38</v>
      </c>
      <c r="I20" s="68">
        <v>0.37</v>
      </c>
      <c r="J20" s="68" t="s">
        <v>185</v>
      </c>
      <c r="K20" s="68">
        <v>38</v>
      </c>
      <c r="L20" s="68">
        <v>0.37</v>
      </c>
      <c r="M20" s="68">
        <v>9.7368421052631583E-3</v>
      </c>
      <c r="N20" s="68"/>
      <c r="O20" s="68"/>
      <c r="P20" s="68" t="s">
        <v>186</v>
      </c>
      <c r="Q20" s="68">
        <v>17760</v>
      </c>
      <c r="R20" s="68">
        <v>17760</v>
      </c>
      <c r="S20" s="68">
        <v>400</v>
      </c>
      <c r="T20" s="68">
        <v>810.40000000000009</v>
      </c>
      <c r="U20" s="68">
        <v>810.40000000000009</v>
      </c>
      <c r="V20" s="68">
        <v>145.78</v>
      </c>
      <c r="W20" s="68">
        <v>22</v>
      </c>
      <c r="X20" s="68">
        <v>23588.423999999999</v>
      </c>
    </row>
    <row r="21" spans="1:24">
      <c r="A21" s="68">
        <v>6</v>
      </c>
      <c r="B21" s="68" t="s">
        <v>107</v>
      </c>
      <c r="C21" s="68" t="s">
        <v>27</v>
      </c>
      <c r="D21" s="68" t="s">
        <v>46</v>
      </c>
      <c r="E21" s="68">
        <v>2.73</v>
      </c>
      <c r="F21" s="72">
        <v>2.6560000000000001</v>
      </c>
      <c r="G21" s="68">
        <v>6358.4639999999999</v>
      </c>
      <c r="H21" s="68">
        <v>50</v>
      </c>
      <c r="I21" s="68">
        <v>0.37</v>
      </c>
      <c r="J21" s="68" t="s">
        <v>187</v>
      </c>
      <c r="K21" s="68">
        <v>50</v>
      </c>
      <c r="L21" s="68">
        <v>0.37</v>
      </c>
      <c r="M21" s="68">
        <v>7.4000000000000003E-3</v>
      </c>
      <c r="N21" s="68"/>
      <c r="O21" s="68"/>
      <c r="P21" s="68" t="s">
        <v>186</v>
      </c>
      <c r="Q21" s="68">
        <v>17760</v>
      </c>
      <c r="R21" s="68">
        <v>17760</v>
      </c>
      <c r="S21" s="68">
        <v>400</v>
      </c>
      <c r="T21" s="68">
        <v>1062.4000000000001</v>
      </c>
      <c r="U21" s="68">
        <v>1062.4000000000001</v>
      </c>
      <c r="V21" s="68">
        <v>145.78</v>
      </c>
      <c r="W21" s="68">
        <v>22</v>
      </c>
      <c r="X21" s="68">
        <v>25348.644</v>
      </c>
    </row>
    <row r="22" spans="1:24">
      <c r="A22" s="68">
        <v>7</v>
      </c>
      <c r="B22" s="68" t="s">
        <v>108</v>
      </c>
      <c r="C22" s="68" t="s">
        <v>28</v>
      </c>
      <c r="D22" s="68" t="s">
        <v>46</v>
      </c>
      <c r="E22" s="68">
        <v>2.4</v>
      </c>
      <c r="F22" s="72">
        <v>2.3420000000000001</v>
      </c>
      <c r="G22" s="68">
        <v>5606.7480000000005</v>
      </c>
      <c r="H22" s="68">
        <v>32</v>
      </c>
      <c r="I22" s="68">
        <v>0.28999999999999998</v>
      </c>
      <c r="J22" s="68" t="s">
        <v>185</v>
      </c>
      <c r="K22" s="68">
        <v>32</v>
      </c>
      <c r="L22" s="68">
        <v>0.28999999999999998</v>
      </c>
      <c r="M22" s="68">
        <v>9.0624999999999994E-3</v>
      </c>
      <c r="N22" s="68"/>
      <c r="O22" s="68"/>
      <c r="P22" s="68" t="s">
        <v>186</v>
      </c>
      <c r="Q22" s="68">
        <v>13919.999999999998</v>
      </c>
      <c r="R22" s="68">
        <v>13919.999999999998</v>
      </c>
      <c r="S22" s="68">
        <v>400</v>
      </c>
      <c r="T22" s="68">
        <v>936.80000000000007</v>
      </c>
      <c r="U22" s="68">
        <v>936.80000000000007</v>
      </c>
      <c r="V22" s="68">
        <v>114.25999999999999</v>
      </c>
      <c r="W22" s="68">
        <v>22</v>
      </c>
      <c r="X22" s="68">
        <v>20599.807999999997</v>
      </c>
    </row>
    <row r="23" spans="1:24">
      <c r="A23" s="68">
        <v>8</v>
      </c>
      <c r="B23" s="68" t="s">
        <v>109</v>
      </c>
      <c r="C23" s="68" t="s">
        <v>29</v>
      </c>
      <c r="D23" s="68" t="s">
        <v>46</v>
      </c>
      <c r="E23" s="68">
        <v>4.3099999999999996</v>
      </c>
      <c r="F23" s="72">
        <v>4.2139999999999995</v>
      </c>
      <c r="G23" s="68">
        <v>10088.315999999999</v>
      </c>
      <c r="H23" s="68">
        <v>76</v>
      </c>
      <c r="I23" s="68">
        <v>0.48</v>
      </c>
      <c r="J23" s="68" t="s">
        <v>187</v>
      </c>
      <c r="K23" s="68">
        <v>76</v>
      </c>
      <c r="L23" s="68">
        <v>0.48</v>
      </c>
      <c r="M23" s="68">
        <v>6.3157894736842104E-3</v>
      </c>
      <c r="N23" s="68"/>
      <c r="O23" s="68"/>
      <c r="P23" s="68" t="s">
        <v>186</v>
      </c>
      <c r="Q23" s="68">
        <v>23040</v>
      </c>
      <c r="R23" s="68">
        <v>23040</v>
      </c>
      <c r="S23" s="68">
        <v>400</v>
      </c>
      <c r="T23" s="68">
        <v>1685.6</v>
      </c>
      <c r="U23" s="68">
        <v>1685.6</v>
      </c>
      <c r="V23" s="68">
        <v>189.12</v>
      </c>
      <c r="W23" s="68">
        <v>22</v>
      </c>
      <c r="X23" s="68">
        <v>35025.036</v>
      </c>
    </row>
    <row r="24" spans="1:24">
      <c r="A24" s="68">
        <v>9</v>
      </c>
      <c r="B24" s="68" t="s">
        <v>110</v>
      </c>
      <c r="C24" s="68" t="s">
        <v>30</v>
      </c>
      <c r="D24" s="68" t="s">
        <v>46</v>
      </c>
      <c r="E24" s="68">
        <v>2.16</v>
      </c>
      <c r="F24" s="72">
        <v>2.1140000000000003</v>
      </c>
      <c r="G24" s="68">
        <v>5060.9160000000011</v>
      </c>
      <c r="H24" s="68">
        <v>34</v>
      </c>
      <c r="I24" s="68">
        <v>0.23</v>
      </c>
      <c r="J24" s="68" t="s">
        <v>187</v>
      </c>
      <c r="K24" s="68">
        <v>34</v>
      </c>
      <c r="L24" s="68">
        <v>0.23</v>
      </c>
      <c r="M24" s="68">
        <v>6.7647058823529418E-3</v>
      </c>
      <c r="N24" s="68"/>
      <c r="O24" s="68"/>
      <c r="P24" s="68" t="s">
        <v>186</v>
      </c>
      <c r="Q24" s="68">
        <v>11040</v>
      </c>
      <c r="R24" s="68">
        <v>11040</v>
      </c>
      <c r="S24" s="68">
        <v>400</v>
      </c>
      <c r="T24" s="68">
        <v>845.60000000000014</v>
      </c>
      <c r="U24" s="68">
        <v>845.60000000000014</v>
      </c>
      <c r="V24" s="68">
        <v>90.62</v>
      </c>
      <c r="W24" s="68">
        <v>22</v>
      </c>
      <c r="X24" s="68">
        <v>17059.135999999999</v>
      </c>
    </row>
    <row r="25" spans="1:24">
      <c r="A25" s="68">
        <v>10</v>
      </c>
      <c r="B25" s="68" t="s">
        <v>111</v>
      </c>
      <c r="C25" s="68" t="s">
        <v>31</v>
      </c>
      <c r="D25" s="68" t="s">
        <v>46</v>
      </c>
      <c r="E25" s="68">
        <v>2.08</v>
      </c>
      <c r="F25" s="72">
        <v>2.044</v>
      </c>
      <c r="G25" s="68">
        <v>4893.3360000000002</v>
      </c>
      <c r="H25" s="68">
        <v>24</v>
      </c>
      <c r="I25" s="68">
        <v>0.18</v>
      </c>
      <c r="J25" s="68" t="s">
        <v>185</v>
      </c>
      <c r="K25" s="68">
        <v>24</v>
      </c>
      <c r="L25" s="68">
        <v>0.18</v>
      </c>
      <c r="M25" s="68">
        <v>7.4999999999999997E-3</v>
      </c>
      <c r="N25" s="68"/>
      <c r="O25" s="68"/>
      <c r="P25" s="68" t="s">
        <v>186</v>
      </c>
      <c r="Q25" s="68">
        <v>8640</v>
      </c>
      <c r="R25" s="68">
        <v>8640</v>
      </c>
      <c r="S25" s="68">
        <v>400</v>
      </c>
      <c r="T25" s="68">
        <v>817.6</v>
      </c>
      <c r="U25" s="68">
        <v>817.6</v>
      </c>
      <c r="V25" s="68">
        <v>70.92</v>
      </c>
      <c r="W25" s="68">
        <v>22</v>
      </c>
      <c r="X25" s="68">
        <v>14443.856</v>
      </c>
    </row>
    <row r="26" spans="1:24">
      <c r="A26" s="68">
        <v>14</v>
      </c>
      <c r="B26" s="68" t="s">
        <v>115</v>
      </c>
      <c r="C26" s="68" t="s">
        <v>35</v>
      </c>
      <c r="D26" s="68" t="s">
        <v>46</v>
      </c>
      <c r="E26" s="68">
        <v>3.66</v>
      </c>
      <c r="F26" s="72">
        <v>3.5660000000000003</v>
      </c>
      <c r="G26" s="68">
        <v>8537.0040000000008</v>
      </c>
      <c r="H26" s="68">
        <v>73</v>
      </c>
      <c r="I26" s="68">
        <v>0.47</v>
      </c>
      <c r="J26" s="68" t="s">
        <v>187</v>
      </c>
      <c r="K26" s="68">
        <v>73</v>
      </c>
      <c r="L26" s="68">
        <v>0.47</v>
      </c>
      <c r="M26" s="68">
        <v>6.4383561643835616E-3</v>
      </c>
      <c r="N26" s="68"/>
      <c r="O26" s="68"/>
      <c r="P26" s="68" t="s">
        <v>186</v>
      </c>
      <c r="Q26" s="68">
        <v>22560</v>
      </c>
      <c r="R26" s="68">
        <v>22560</v>
      </c>
      <c r="S26" s="68">
        <v>400</v>
      </c>
      <c r="T26" s="68">
        <v>1426.4</v>
      </c>
      <c r="U26" s="68">
        <v>1426.4</v>
      </c>
      <c r="V26" s="68">
        <v>185.17999999999998</v>
      </c>
      <c r="W26" s="68">
        <v>22</v>
      </c>
      <c r="X26" s="68">
        <v>32730.584000000003</v>
      </c>
    </row>
    <row r="27" spans="1:24">
      <c r="A27" s="68">
        <v>15</v>
      </c>
      <c r="B27" s="68" t="s">
        <v>116</v>
      </c>
      <c r="C27" s="68" t="s">
        <v>36</v>
      </c>
      <c r="D27" s="68" t="s">
        <v>46</v>
      </c>
      <c r="E27" s="68">
        <v>2.4300000000000002</v>
      </c>
      <c r="F27" s="72">
        <v>2.3440000000000003</v>
      </c>
      <c r="G27" s="68">
        <v>5611.536000000001</v>
      </c>
      <c r="H27" s="68">
        <v>44</v>
      </c>
      <c r="I27" s="68">
        <v>0.43</v>
      </c>
      <c r="J27" s="68" t="s">
        <v>185</v>
      </c>
      <c r="K27" s="68">
        <v>44</v>
      </c>
      <c r="L27" s="68">
        <v>0.43</v>
      </c>
      <c r="M27" s="68">
        <v>9.7727272727272732E-3</v>
      </c>
      <c r="N27" s="68"/>
      <c r="O27" s="68"/>
      <c r="P27" s="68" t="s">
        <v>186</v>
      </c>
      <c r="Q27" s="68">
        <v>20640</v>
      </c>
      <c r="R27" s="68">
        <v>20640</v>
      </c>
      <c r="S27" s="68">
        <v>400</v>
      </c>
      <c r="T27" s="68">
        <v>937.60000000000014</v>
      </c>
      <c r="U27" s="68">
        <v>937.60000000000014</v>
      </c>
      <c r="V27" s="68">
        <v>169.42</v>
      </c>
      <c r="W27" s="68">
        <v>22</v>
      </c>
      <c r="X27" s="68">
        <v>27380.555999999997</v>
      </c>
    </row>
    <row r="28" spans="1:24">
      <c r="A28" s="68">
        <v>17</v>
      </c>
      <c r="B28" s="68" t="s">
        <v>118</v>
      </c>
      <c r="C28" s="68" t="s">
        <v>38</v>
      </c>
      <c r="D28" s="68" t="s">
        <v>46</v>
      </c>
      <c r="E28" s="68">
        <v>3.6</v>
      </c>
      <c r="F28" s="72">
        <v>3.548</v>
      </c>
      <c r="G28" s="68">
        <v>8493.9120000000003</v>
      </c>
      <c r="H28" s="68">
        <v>38</v>
      </c>
      <c r="I28" s="68">
        <v>0.26</v>
      </c>
      <c r="J28" s="68" t="s">
        <v>187</v>
      </c>
      <c r="K28" s="68">
        <v>38</v>
      </c>
      <c r="L28" s="68">
        <v>0.26</v>
      </c>
      <c r="M28" s="68">
        <v>6.842105263157895E-3</v>
      </c>
      <c r="N28" s="68"/>
      <c r="O28" s="68"/>
      <c r="P28" s="68" t="s">
        <v>186</v>
      </c>
      <c r="Q28" s="68">
        <v>12480</v>
      </c>
      <c r="R28" s="68">
        <v>12480</v>
      </c>
      <c r="S28" s="68">
        <v>400</v>
      </c>
      <c r="T28" s="68">
        <v>1419.2</v>
      </c>
      <c r="U28" s="68">
        <v>1419.2</v>
      </c>
      <c r="V28" s="68">
        <v>102.44</v>
      </c>
      <c r="W28" s="68">
        <v>22</v>
      </c>
      <c r="X28" s="68">
        <v>22517.552</v>
      </c>
    </row>
    <row r="29" spans="1:24">
      <c r="A29" s="68">
        <v>18</v>
      </c>
      <c r="B29" s="68" t="s">
        <v>119</v>
      </c>
      <c r="C29" s="68" t="s">
        <v>39</v>
      </c>
      <c r="D29" s="68" t="s">
        <v>46</v>
      </c>
      <c r="E29" s="68">
        <v>1.82</v>
      </c>
      <c r="F29" s="72">
        <v>1.782</v>
      </c>
      <c r="G29" s="68">
        <v>4266.1080000000002</v>
      </c>
      <c r="H29" s="68">
        <v>18</v>
      </c>
      <c r="I29" s="68">
        <v>0.19</v>
      </c>
      <c r="J29" s="68" t="s">
        <v>185</v>
      </c>
      <c r="K29" s="68">
        <v>18</v>
      </c>
      <c r="L29" s="68">
        <v>0.19</v>
      </c>
      <c r="M29" s="68">
        <v>1.0555555555555556E-2</v>
      </c>
      <c r="N29" s="68"/>
      <c r="O29" s="68"/>
      <c r="P29" s="68" t="s">
        <v>186</v>
      </c>
      <c r="Q29" s="68">
        <v>9120</v>
      </c>
      <c r="R29" s="68">
        <v>9120</v>
      </c>
      <c r="S29" s="68">
        <v>400</v>
      </c>
      <c r="T29" s="68">
        <v>712.8</v>
      </c>
      <c r="U29" s="68">
        <v>750</v>
      </c>
      <c r="V29" s="68">
        <v>74.86</v>
      </c>
      <c r="W29" s="68">
        <v>22</v>
      </c>
      <c r="X29" s="68">
        <v>14232.968000000001</v>
      </c>
    </row>
    <row r="30" spans="1:24">
      <c r="A30" s="68">
        <v>19</v>
      </c>
      <c r="B30" s="68" t="s">
        <v>120</v>
      </c>
      <c r="C30" s="68" t="s">
        <v>40</v>
      </c>
      <c r="D30" s="68" t="s">
        <v>46</v>
      </c>
      <c r="E30" s="68">
        <v>2.73</v>
      </c>
      <c r="F30" s="72">
        <v>2.68</v>
      </c>
      <c r="G30" s="68">
        <v>6415.92</v>
      </c>
      <c r="H30" s="68">
        <v>23</v>
      </c>
      <c r="I30" s="68">
        <v>0.25</v>
      </c>
      <c r="J30" s="68" t="s">
        <v>185</v>
      </c>
      <c r="K30" s="68">
        <v>23</v>
      </c>
      <c r="L30" s="68">
        <v>0.25</v>
      </c>
      <c r="M30" s="68">
        <v>1.0869565217391304E-2</v>
      </c>
      <c r="N30" s="68"/>
      <c r="O30" s="68"/>
      <c r="P30" s="68" t="s">
        <v>186</v>
      </c>
      <c r="Q30" s="68">
        <v>12000</v>
      </c>
      <c r="R30" s="68">
        <v>12000</v>
      </c>
      <c r="S30" s="68">
        <v>400</v>
      </c>
      <c r="T30" s="68">
        <v>1072</v>
      </c>
      <c r="U30" s="68">
        <v>1072</v>
      </c>
      <c r="V30" s="68">
        <v>98.5</v>
      </c>
      <c r="W30" s="68">
        <v>22</v>
      </c>
      <c r="X30" s="68">
        <v>19608.419999999998</v>
      </c>
    </row>
    <row r="31" spans="1:24">
      <c r="A31" s="68">
        <v>20</v>
      </c>
      <c r="B31" s="68" t="s">
        <v>121</v>
      </c>
      <c r="C31" s="68" t="s">
        <v>41</v>
      </c>
      <c r="D31" s="68" t="s">
        <v>46</v>
      </c>
      <c r="E31" s="68">
        <v>3.47</v>
      </c>
      <c r="F31" s="72">
        <v>3.3580000000000001</v>
      </c>
      <c r="G31" s="68">
        <v>8039.0520000000006</v>
      </c>
      <c r="H31" s="68">
        <v>68</v>
      </c>
      <c r="I31" s="68">
        <v>0.56000000000000005</v>
      </c>
      <c r="J31" s="68" t="s">
        <v>185</v>
      </c>
      <c r="K31" s="68">
        <v>68</v>
      </c>
      <c r="L31" s="68">
        <v>0.56000000000000005</v>
      </c>
      <c r="M31" s="68">
        <v>8.2352941176470594E-3</v>
      </c>
      <c r="N31" s="68"/>
      <c r="O31" s="68"/>
      <c r="P31" s="68" t="s">
        <v>186</v>
      </c>
      <c r="Q31" s="68">
        <v>26880.000000000004</v>
      </c>
      <c r="R31" s="68">
        <v>26880.000000000004</v>
      </c>
      <c r="S31" s="68">
        <v>400</v>
      </c>
      <c r="T31" s="68">
        <v>1343.2</v>
      </c>
      <c r="U31" s="68">
        <v>1343.2</v>
      </c>
      <c r="V31" s="68">
        <v>220.64000000000001</v>
      </c>
      <c r="W31" s="68">
        <v>22</v>
      </c>
      <c r="X31" s="68">
        <v>36504.892</v>
      </c>
    </row>
    <row r="32" spans="1:24">
      <c r="A32" s="68">
        <v>24</v>
      </c>
      <c r="B32" s="68" t="s">
        <v>125</v>
      </c>
      <c r="C32" s="68" t="s">
        <v>45</v>
      </c>
      <c r="D32" s="68" t="s">
        <v>46</v>
      </c>
      <c r="E32" s="68">
        <v>1.7</v>
      </c>
      <c r="F32" s="72">
        <v>1.66</v>
      </c>
      <c r="G32" s="68">
        <v>3974.04</v>
      </c>
      <c r="H32" s="68">
        <v>18</v>
      </c>
      <c r="I32" s="68">
        <v>0.2</v>
      </c>
      <c r="J32" s="68" t="s">
        <v>185</v>
      </c>
      <c r="K32" s="68">
        <v>18</v>
      </c>
      <c r="L32" s="68">
        <v>0.2</v>
      </c>
      <c r="M32" s="68">
        <v>1.1111111111111112E-2</v>
      </c>
      <c r="N32" s="68"/>
      <c r="O32" s="68"/>
      <c r="P32" s="68" t="s">
        <v>186</v>
      </c>
      <c r="Q32" s="68">
        <v>9600</v>
      </c>
      <c r="R32" s="68">
        <v>9600</v>
      </c>
      <c r="S32" s="68">
        <v>400</v>
      </c>
      <c r="T32" s="68">
        <v>664</v>
      </c>
      <c r="U32" s="68">
        <v>750</v>
      </c>
      <c r="V32" s="68">
        <v>78.800000000000011</v>
      </c>
      <c r="W32" s="68">
        <v>22</v>
      </c>
      <c r="X32" s="68">
        <v>14424.84</v>
      </c>
    </row>
    <row r="33" spans="1:24">
      <c r="A33" s="68">
        <v>28</v>
      </c>
      <c r="B33" s="68" t="s">
        <v>128</v>
      </c>
      <c r="C33" s="68" t="s">
        <v>86</v>
      </c>
      <c r="D33" s="68" t="s">
        <v>46</v>
      </c>
      <c r="E33" s="68">
        <v>5.03</v>
      </c>
      <c r="F33" s="72">
        <v>4.8239999999999998</v>
      </c>
      <c r="G33" s="68">
        <v>11548.655999999999</v>
      </c>
      <c r="H33" s="68">
        <v>108</v>
      </c>
      <c r="I33" s="68">
        <v>1.03</v>
      </c>
      <c r="J33" s="68" t="s">
        <v>185</v>
      </c>
      <c r="K33" s="68">
        <v>108</v>
      </c>
      <c r="L33" s="68">
        <v>1.03</v>
      </c>
      <c r="M33" s="68">
        <v>9.5370370370370366E-3</v>
      </c>
      <c r="N33" s="68"/>
      <c r="O33" s="68"/>
      <c r="P33" s="68" t="s">
        <v>186</v>
      </c>
      <c r="Q33" s="68">
        <v>49440</v>
      </c>
      <c r="R33" s="68">
        <v>49440</v>
      </c>
      <c r="S33" s="68">
        <v>400</v>
      </c>
      <c r="T33" s="68">
        <v>1929.6</v>
      </c>
      <c r="U33" s="68">
        <v>1929.6</v>
      </c>
      <c r="V33" s="68">
        <v>405.82</v>
      </c>
      <c r="W33" s="68">
        <v>22</v>
      </c>
      <c r="X33" s="68">
        <v>63346.076000000001</v>
      </c>
    </row>
    <row r="34" spans="1:24">
      <c r="A34" s="68">
        <v>34</v>
      </c>
      <c r="B34" s="68" t="s">
        <v>133</v>
      </c>
      <c r="C34" s="68" t="s">
        <v>91</v>
      </c>
      <c r="D34" s="68" t="s">
        <v>51</v>
      </c>
      <c r="E34" s="68">
        <v>9.3800000000000008</v>
      </c>
      <c r="F34" s="72">
        <v>9.1420000000000012</v>
      </c>
      <c r="G34" s="68">
        <v>21885.948000000004</v>
      </c>
      <c r="H34" s="68">
        <v>140</v>
      </c>
      <c r="I34" s="68">
        <v>1.19</v>
      </c>
      <c r="J34" s="68" t="s">
        <v>185</v>
      </c>
      <c r="K34" s="68">
        <v>140</v>
      </c>
      <c r="L34" s="68">
        <v>1.19</v>
      </c>
      <c r="M34" s="68">
        <v>8.4999999999999989E-3</v>
      </c>
      <c r="N34" s="68"/>
      <c r="O34" s="68"/>
      <c r="P34" s="68" t="s">
        <v>186</v>
      </c>
      <c r="Q34" s="68">
        <v>57120</v>
      </c>
      <c r="R34" s="68">
        <v>57120</v>
      </c>
      <c r="S34" s="68">
        <v>400</v>
      </c>
      <c r="T34" s="68">
        <v>3656.8000000000006</v>
      </c>
      <c r="U34" s="68">
        <v>3656.8000000000006</v>
      </c>
      <c r="V34" s="68">
        <v>468.85999999999996</v>
      </c>
      <c r="W34" s="68">
        <v>22</v>
      </c>
      <c r="X34" s="68">
        <v>83153.608000000007</v>
      </c>
    </row>
    <row r="35" spans="1:24">
      <c r="A35" s="68">
        <v>35</v>
      </c>
      <c r="B35" s="68" t="s">
        <v>134</v>
      </c>
      <c r="C35" s="68" t="s">
        <v>92</v>
      </c>
      <c r="D35" s="68" t="s">
        <v>51</v>
      </c>
      <c r="E35" s="68">
        <v>3.59</v>
      </c>
      <c r="F35" s="72">
        <v>3.4859999999999998</v>
      </c>
      <c r="G35" s="68">
        <v>8345.4839999999986</v>
      </c>
      <c r="H35" s="68">
        <v>32</v>
      </c>
      <c r="I35" s="68">
        <v>0.52</v>
      </c>
      <c r="J35" s="68" t="s">
        <v>185</v>
      </c>
      <c r="K35" s="68">
        <v>32</v>
      </c>
      <c r="L35" s="68">
        <v>0.52</v>
      </c>
      <c r="M35" s="68">
        <v>1.6250000000000001E-2</v>
      </c>
      <c r="N35" s="68"/>
      <c r="O35" s="68"/>
      <c r="P35" s="68" t="s">
        <v>186</v>
      </c>
      <c r="Q35" s="68">
        <v>24960</v>
      </c>
      <c r="R35" s="68">
        <v>24960</v>
      </c>
      <c r="S35" s="68">
        <v>400</v>
      </c>
      <c r="T35" s="68">
        <v>1394.3999999999999</v>
      </c>
      <c r="U35" s="68">
        <v>1394.3999999999999</v>
      </c>
      <c r="V35" s="68">
        <v>204.88</v>
      </c>
      <c r="W35" s="68">
        <v>22</v>
      </c>
      <c r="X35" s="68">
        <v>34926.763999999996</v>
      </c>
    </row>
    <row r="36" spans="1:24">
      <c r="A36" s="68">
        <v>40</v>
      </c>
      <c r="B36" s="68" t="s">
        <v>137</v>
      </c>
      <c r="C36" s="68" t="s">
        <v>95</v>
      </c>
      <c r="D36" s="68" t="s">
        <v>51</v>
      </c>
      <c r="E36" s="68">
        <v>13.32</v>
      </c>
      <c r="F36" s="72">
        <v>11.861000000000001</v>
      </c>
      <c r="G36" s="68">
        <v>28395.234</v>
      </c>
      <c r="H36" s="68">
        <v>232</v>
      </c>
      <c r="I36" s="68">
        <v>2.3199999999999998</v>
      </c>
      <c r="J36" s="68" t="s">
        <v>185</v>
      </c>
      <c r="K36" s="68">
        <v>232</v>
      </c>
      <c r="L36" s="68">
        <v>2.3199999999999998</v>
      </c>
      <c r="M36" s="68">
        <v>9.9999999999999985E-3</v>
      </c>
      <c r="N36" s="68"/>
      <c r="O36" s="68"/>
      <c r="P36" s="68" t="s">
        <v>186</v>
      </c>
      <c r="Q36" s="68">
        <v>111359.99999999999</v>
      </c>
      <c r="R36" s="68">
        <v>111359.99999999999</v>
      </c>
      <c r="S36" s="68">
        <v>400</v>
      </c>
      <c r="T36" s="68">
        <v>4744.4000000000005</v>
      </c>
      <c r="U36" s="68">
        <v>4744.4000000000005</v>
      </c>
      <c r="V36" s="68">
        <v>914.07999999999993</v>
      </c>
      <c r="W36" s="68">
        <v>22</v>
      </c>
      <c r="X36" s="68">
        <v>146306.33899999998</v>
      </c>
    </row>
    <row r="37" spans="1:24">
      <c r="A37" s="68">
        <v>43</v>
      </c>
      <c r="B37" s="68" t="s">
        <v>139</v>
      </c>
      <c r="C37" s="68" t="s">
        <v>180</v>
      </c>
      <c r="D37" s="68" t="s">
        <v>51</v>
      </c>
      <c r="E37" s="68">
        <v>10.48</v>
      </c>
      <c r="F37" s="72">
        <v>9.9</v>
      </c>
      <c r="G37" s="68">
        <v>23700.600000000002</v>
      </c>
      <c r="H37" s="68">
        <v>168</v>
      </c>
      <c r="I37" s="68">
        <v>2.9</v>
      </c>
      <c r="J37" s="68" t="s">
        <v>185</v>
      </c>
      <c r="K37" s="68">
        <v>168</v>
      </c>
      <c r="L37" s="68">
        <v>2.9</v>
      </c>
      <c r="M37" s="68">
        <v>1.7261904761904763E-2</v>
      </c>
      <c r="N37" s="68"/>
      <c r="O37" s="68"/>
      <c r="P37" s="68" t="s">
        <v>186</v>
      </c>
      <c r="Q37" s="68">
        <v>139200</v>
      </c>
      <c r="R37" s="68">
        <v>139200</v>
      </c>
      <c r="S37" s="68">
        <v>400</v>
      </c>
      <c r="T37" s="68">
        <v>3960</v>
      </c>
      <c r="U37" s="68">
        <v>3960</v>
      </c>
      <c r="V37" s="68">
        <v>1142.5999999999999</v>
      </c>
      <c r="W37" s="68">
        <v>22</v>
      </c>
      <c r="X37" s="68">
        <v>168025.2</v>
      </c>
    </row>
    <row r="38" spans="1:24">
      <c r="A38" s="68">
        <v>46</v>
      </c>
      <c r="B38" s="68" t="s">
        <v>141</v>
      </c>
      <c r="C38" s="68" t="s">
        <v>98</v>
      </c>
      <c r="D38" s="68" t="s">
        <v>51</v>
      </c>
      <c r="E38" s="68">
        <v>20.76</v>
      </c>
      <c r="F38" s="72">
        <v>16.206000000000003</v>
      </c>
      <c r="G38" s="68">
        <v>38797.164000000004</v>
      </c>
      <c r="H38" s="68">
        <v>218</v>
      </c>
      <c r="I38" s="68">
        <v>2.87</v>
      </c>
      <c r="J38" s="68" t="s">
        <v>185</v>
      </c>
      <c r="K38" s="68">
        <v>218</v>
      </c>
      <c r="L38" s="68">
        <v>2.87</v>
      </c>
      <c r="M38" s="68">
        <v>1.31651376146789E-2</v>
      </c>
      <c r="N38" s="68"/>
      <c r="O38" s="68"/>
      <c r="P38" s="68" t="s">
        <v>186</v>
      </c>
      <c r="Q38" s="68">
        <v>137760</v>
      </c>
      <c r="R38" s="68">
        <v>137760</v>
      </c>
      <c r="S38" s="68">
        <v>400</v>
      </c>
      <c r="T38" s="68">
        <v>6482.4000000000015</v>
      </c>
      <c r="U38" s="68">
        <v>6482.4000000000015</v>
      </c>
      <c r="V38" s="68">
        <v>1130.78</v>
      </c>
      <c r="W38" s="68">
        <v>22</v>
      </c>
      <c r="X38" s="68">
        <v>189366.34399999998</v>
      </c>
    </row>
    <row r="39" spans="1:24">
      <c r="A39" s="68">
        <v>53</v>
      </c>
      <c r="B39" s="68" t="s">
        <v>145</v>
      </c>
      <c r="C39" s="68" t="s">
        <v>58</v>
      </c>
      <c r="D39" s="68" t="s">
        <v>51</v>
      </c>
      <c r="E39" s="68">
        <v>2.48</v>
      </c>
      <c r="F39" s="72">
        <v>2.4380000000000002</v>
      </c>
      <c r="G39" s="68">
        <v>5836.5720000000001</v>
      </c>
      <c r="H39" s="68">
        <v>18</v>
      </c>
      <c r="I39" s="68">
        <v>0.21</v>
      </c>
      <c r="J39" s="68" t="s">
        <v>185</v>
      </c>
      <c r="K39" s="68">
        <v>18</v>
      </c>
      <c r="L39" s="68">
        <v>0.21</v>
      </c>
      <c r="M39" s="68">
        <v>1.1666666666666665E-2</v>
      </c>
      <c r="N39" s="68"/>
      <c r="O39" s="68"/>
      <c r="P39" s="68" t="s">
        <v>186</v>
      </c>
      <c r="Q39" s="68">
        <v>10080</v>
      </c>
      <c r="R39" s="68">
        <v>10080</v>
      </c>
      <c r="S39" s="68">
        <v>400</v>
      </c>
      <c r="T39" s="68">
        <v>975.2</v>
      </c>
      <c r="U39" s="68">
        <v>975.2</v>
      </c>
      <c r="V39" s="68">
        <v>82.74</v>
      </c>
      <c r="W39" s="68">
        <v>22</v>
      </c>
      <c r="X39" s="68">
        <v>16996.512000000002</v>
      </c>
    </row>
    <row r="40" spans="1:24">
      <c r="A40" s="68">
        <v>55</v>
      </c>
      <c r="B40" s="68" t="s">
        <v>147</v>
      </c>
      <c r="C40" s="68" t="s">
        <v>60</v>
      </c>
      <c r="D40" s="68" t="s">
        <v>51</v>
      </c>
      <c r="E40" s="68">
        <v>3.18</v>
      </c>
      <c r="F40" s="72">
        <v>3.0580000000000003</v>
      </c>
      <c r="G40" s="68">
        <v>7320.8520000000008</v>
      </c>
      <c r="H40" s="68">
        <v>26</v>
      </c>
      <c r="I40" s="68">
        <v>0.61</v>
      </c>
      <c r="J40" s="68" t="s">
        <v>188</v>
      </c>
      <c r="K40" s="68">
        <v>26</v>
      </c>
      <c r="L40" s="68">
        <v>0.61</v>
      </c>
      <c r="M40" s="68">
        <v>2.3461538461538461E-2</v>
      </c>
      <c r="N40" s="68"/>
      <c r="O40" s="68"/>
      <c r="P40" s="68" t="s">
        <v>186</v>
      </c>
      <c r="Q40" s="68">
        <v>29280</v>
      </c>
      <c r="R40" s="68">
        <v>29280</v>
      </c>
      <c r="S40" s="68">
        <v>400</v>
      </c>
      <c r="T40" s="68">
        <v>1223.2</v>
      </c>
      <c r="U40" s="68">
        <v>1223.2</v>
      </c>
      <c r="V40" s="68">
        <v>240.34</v>
      </c>
      <c r="W40" s="68">
        <v>22</v>
      </c>
      <c r="X40" s="68">
        <v>38086.391999999993</v>
      </c>
    </row>
    <row r="41" spans="1:24">
      <c r="A41" s="68">
        <v>57</v>
      </c>
      <c r="B41" s="68" t="s">
        <v>149</v>
      </c>
      <c r="C41" s="68" t="s">
        <v>62</v>
      </c>
      <c r="D41" s="68" t="s">
        <v>51</v>
      </c>
      <c r="E41" s="68">
        <v>2.5</v>
      </c>
      <c r="F41" s="72">
        <v>2.4279999999999999</v>
      </c>
      <c r="G41" s="68">
        <v>5812.6319999999996</v>
      </c>
      <c r="H41" s="68">
        <v>32</v>
      </c>
      <c r="I41" s="68">
        <v>0.36</v>
      </c>
      <c r="J41" s="68" t="s">
        <v>185</v>
      </c>
      <c r="K41" s="68">
        <v>32</v>
      </c>
      <c r="L41" s="68">
        <v>0.36</v>
      </c>
      <c r="M41" s="68">
        <v>1.125E-2</v>
      </c>
      <c r="N41" s="68"/>
      <c r="O41" s="68"/>
      <c r="P41" s="68" t="s">
        <v>186</v>
      </c>
      <c r="Q41" s="68">
        <v>17280</v>
      </c>
      <c r="R41" s="68">
        <v>17280</v>
      </c>
      <c r="S41" s="68">
        <v>400</v>
      </c>
      <c r="T41" s="68">
        <v>971.19999999999993</v>
      </c>
      <c r="U41" s="68">
        <v>971.19999999999993</v>
      </c>
      <c r="V41" s="68">
        <v>141.84</v>
      </c>
      <c r="W41" s="68">
        <v>22</v>
      </c>
      <c r="X41" s="68">
        <v>24227.671999999999</v>
      </c>
    </row>
    <row r="42" spans="1:24">
      <c r="A42" s="68">
        <v>58</v>
      </c>
      <c r="B42" s="68" t="s">
        <v>150</v>
      </c>
      <c r="C42" s="68" t="s">
        <v>63</v>
      </c>
      <c r="D42" s="68" t="s">
        <v>51</v>
      </c>
      <c r="E42" s="68">
        <v>2.5</v>
      </c>
      <c r="F42" s="72">
        <v>2.42</v>
      </c>
      <c r="G42" s="68">
        <v>5793.48</v>
      </c>
      <c r="H42" s="68">
        <v>28</v>
      </c>
      <c r="I42" s="68">
        <v>0.4</v>
      </c>
      <c r="J42" s="68" t="s">
        <v>185</v>
      </c>
      <c r="K42" s="68">
        <v>28</v>
      </c>
      <c r="L42" s="68">
        <v>0.4</v>
      </c>
      <c r="M42" s="68">
        <v>1.4285714285714287E-2</v>
      </c>
      <c r="N42" s="68"/>
      <c r="O42" s="68"/>
      <c r="P42" s="68" t="s">
        <v>186</v>
      </c>
      <c r="Q42" s="68">
        <v>19200</v>
      </c>
      <c r="R42" s="68">
        <v>19200</v>
      </c>
      <c r="S42" s="68">
        <v>400</v>
      </c>
      <c r="T42" s="68">
        <v>968</v>
      </c>
      <c r="U42" s="68">
        <v>968</v>
      </c>
      <c r="V42" s="68">
        <v>157.60000000000002</v>
      </c>
      <c r="W42" s="68">
        <v>22</v>
      </c>
      <c r="X42" s="68">
        <v>26141.079999999998</v>
      </c>
    </row>
    <row r="43" spans="1:24">
      <c r="A43" s="68">
        <v>60</v>
      </c>
      <c r="B43" s="68" t="s">
        <v>152</v>
      </c>
      <c r="C43" s="68" t="s">
        <v>65</v>
      </c>
      <c r="D43" s="68" t="s">
        <v>51</v>
      </c>
      <c r="E43" s="68">
        <v>4.53</v>
      </c>
      <c r="F43" s="72">
        <v>4.4540000000000006</v>
      </c>
      <c r="G43" s="68">
        <v>10662.876000000002</v>
      </c>
      <c r="H43" s="68">
        <v>26</v>
      </c>
      <c r="I43" s="68">
        <v>0.38</v>
      </c>
      <c r="J43" s="68" t="s">
        <v>185</v>
      </c>
      <c r="K43" s="68">
        <v>26</v>
      </c>
      <c r="L43" s="68">
        <v>0.38</v>
      </c>
      <c r="M43" s="68">
        <v>1.4615384615384615E-2</v>
      </c>
      <c r="N43" s="68"/>
      <c r="O43" s="68"/>
      <c r="P43" s="68" t="s">
        <v>186</v>
      </c>
      <c r="Q43" s="68">
        <v>18240</v>
      </c>
      <c r="R43" s="68">
        <v>18240</v>
      </c>
      <c r="S43" s="68">
        <v>400</v>
      </c>
      <c r="T43" s="68">
        <v>1781.6000000000004</v>
      </c>
      <c r="U43" s="68">
        <v>1781.6000000000004</v>
      </c>
      <c r="V43" s="68">
        <v>149.72</v>
      </c>
      <c r="W43" s="68">
        <v>22</v>
      </c>
      <c r="X43" s="68">
        <v>30856.196000000004</v>
      </c>
    </row>
    <row r="44" spans="1:24">
      <c r="A44" s="68">
        <v>65</v>
      </c>
      <c r="B44" s="68" t="s">
        <v>157</v>
      </c>
      <c r="C44" s="68" t="s">
        <v>70</v>
      </c>
      <c r="D44" s="68" t="s">
        <v>51</v>
      </c>
      <c r="E44" s="68">
        <v>2.5099999999999998</v>
      </c>
      <c r="F44" s="72">
        <v>2.452</v>
      </c>
      <c r="G44" s="68">
        <v>5870.0879999999997</v>
      </c>
      <c r="H44" s="68">
        <v>36</v>
      </c>
      <c r="I44" s="68">
        <v>0.28999999999999998</v>
      </c>
      <c r="J44" s="68" t="s">
        <v>185</v>
      </c>
      <c r="K44" s="68">
        <v>36</v>
      </c>
      <c r="L44" s="68">
        <v>0.28999999999999998</v>
      </c>
      <c r="M44" s="68">
        <v>8.0555555555555554E-3</v>
      </c>
      <c r="N44" s="68"/>
      <c r="O44" s="68"/>
      <c r="P44" s="68" t="s">
        <v>186</v>
      </c>
      <c r="Q44" s="68">
        <v>13919.999999999998</v>
      </c>
      <c r="R44" s="68">
        <v>13919.999999999998</v>
      </c>
      <c r="S44" s="68">
        <v>400</v>
      </c>
      <c r="T44" s="68">
        <v>980.8</v>
      </c>
      <c r="U44" s="68">
        <v>980.8</v>
      </c>
      <c r="V44" s="68">
        <v>114.25999999999999</v>
      </c>
      <c r="W44" s="68">
        <v>22</v>
      </c>
      <c r="X44" s="68">
        <v>20907.147999999994</v>
      </c>
    </row>
    <row r="45" spans="1:24">
      <c r="A45" s="68">
        <v>66</v>
      </c>
      <c r="B45" s="68" t="s">
        <v>158</v>
      </c>
      <c r="C45" s="68" t="s">
        <v>71</v>
      </c>
      <c r="D45" s="68" t="s">
        <v>51</v>
      </c>
      <c r="E45" s="68">
        <v>1.64</v>
      </c>
      <c r="F45" s="72">
        <v>1.5939999999999999</v>
      </c>
      <c r="G45" s="68">
        <v>3816.0359999999996</v>
      </c>
      <c r="H45" s="68">
        <v>24</v>
      </c>
      <c r="I45" s="68">
        <v>0.23</v>
      </c>
      <c r="J45" s="68" t="s">
        <v>185</v>
      </c>
      <c r="K45" s="68">
        <v>24</v>
      </c>
      <c r="L45" s="68">
        <v>0.23</v>
      </c>
      <c r="M45" s="68">
        <v>9.5833333333333343E-3</v>
      </c>
      <c r="N45" s="68"/>
      <c r="O45" s="68"/>
      <c r="P45" s="68" t="s">
        <v>186</v>
      </c>
      <c r="Q45" s="68">
        <v>11040</v>
      </c>
      <c r="R45" s="68">
        <v>11040</v>
      </c>
      <c r="S45" s="68">
        <v>400</v>
      </c>
      <c r="T45" s="68">
        <v>637.59999999999991</v>
      </c>
      <c r="U45" s="68">
        <v>750</v>
      </c>
      <c r="V45" s="68">
        <v>90.62</v>
      </c>
      <c r="W45" s="68">
        <v>22</v>
      </c>
      <c r="X45" s="68">
        <v>15718.656000000001</v>
      </c>
    </row>
    <row r="46" spans="1:24">
      <c r="A46" s="68">
        <v>68</v>
      </c>
      <c r="B46" s="68" t="s">
        <v>170</v>
      </c>
      <c r="C46" s="68" t="s">
        <v>73</v>
      </c>
      <c r="D46" s="68" t="s">
        <v>51</v>
      </c>
      <c r="E46" s="68">
        <v>2.85</v>
      </c>
      <c r="F46" s="72">
        <v>2.758</v>
      </c>
      <c r="G46" s="68">
        <v>6602.652</v>
      </c>
      <c r="H46" s="68">
        <v>42</v>
      </c>
      <c r="I46" s="68">
        <v>0.46</v>
      </c>
      <c r="J46" s="68" t="s">
        <v>185</v>
      </c>
      <c r="K46" s="68">
        <v>42</v>
      </c>
      <c r="L46" s="68">
        <v>0.46</v>
      </c>
      <c r="M46" s="68">
        <v>1.0952380952380953E-2</v>
      </c>
      <c r="N46" s="68"/>
      <c r="O46" s="68"/>
      <c r="P46" s="68" t="s">
        <v>186</v>
      </c>
      <c r="Q46" s="68">
        <v>22080</v>
      </c>
      <c r="R46" s="68">
        <v>22080</v>
      </c>
      <c r="S46" s="68">
        <v>400</v>
      </c>
      <c r="T46" s="68">
        <v>1103.2</v>
      </c>
      <c r="U46" s="68">
        <v>1103.2</v>
      </c>
      <c r="V46" s="68">
        <v>181.24</v>
      </c>
      <c r="W46" s="68">
        <v>22</v>
      </c>
      <c r="X46" s="68">
        <v>29989.092000000004</v>
      </c>
    </row>
    <row r="47" spans="1:24">
      <c r="A47" s="68"/>
      <c r="B47" s="68"/>
      <c r="C47" s="68"/>
      <c r="D47" s="68">
        <v>31</v>
      </c>
      <c r="E47" s="91">
        <f>SUM(E16:E46)</f>
        <v>137.23999999999998</v>
      </c>
      <c r="F47" s="71">
        <f t="shared" ref="F47:X47" si="1">SUM(F16:F46)</f>
        <v>128.23500000000001</v>
      </c>
      <c r="G47" s="91">
        <f t="shared" si="1"/>
        <v>306994.58999999997</v>
      </c>
      <c r="H47" s="91">
        <f t="shared" si="1"/>
        <v>1840</v>
      </c>
      <c r="I47" s="91">
        <f t="shared" si="1"/>
        <v>20.149999999999999</v>
      </c>
      <c r="J47" s="91">
        <f t="shared" si="1"/>
        <v>0</v>
      </c>
      <c r="K47" s="91">
        <f t="shared" si="1"/>
        <v>1840</v>
      </c>
      <c r="L47" s="91">
        <f t="shared" si="1"/>
        <v>20.149999999999999</v>
      </c>
      <c r="M47" s="91">
        <f t="shared" si="1"/>
        <v>0.33740106598836145</v>
      </c>
      <c r="N47" s="91">
        <f t="shared" si="1"/>
        <v>0</v>
      </c>
      <c r="O47" s="91">
        <f t="shared" si="1"/>
        <v>0</v>
      </c>
      <c r="P47" s="91">
        <f t="shared" si="1"/>
        <v>0</v>
      </c>
      <c r="Q47" s="91">
        <f t="shared" si="1"/>
        <v>967200</v>
      </c>
      <c r="R47" s="91">
        <f t="shared" si="1"/>
        <v>967200</v>
      </c>
      <c r="S47" s="91">
        <f t="shared" si="1"/>
        <v>12400</v>
      </c>
      <c r="T47" s="91">
        <f t="shared" si="1"/>
        <v>51293.999999999993</v>
      </c>
      <c r="U47" s="91">
        <f t="shared" si="1"/>
        <v>51529.599999999991</v>
      </c>
      <c r="V47" s="91">
        <f t="shared" si="1"/>
        <v>7939.1000000000013</v>
      </c>
      <c r="W47" s="91">
        <f t="shared" si="1"/>
        <v>682</v>
      </c>
      <c r="X47" s="91">
        <f t="shared" si="1"/>
        <v>1340389.915</v>
      </c>
    </row>
    <row r="48" spans="1:24">
      <c r="A48" s="68"/>
      <c r="B48" s="68"/>
      <c r="C48" s="68"/>
      <c r="D48" s="68"/>
      <c r="E48" s="68"/>
      <c r="F48" s="72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</row>
    <row r="49" spans="1:24">
      <c r="A49" s="68">
        <v>25</v>
      </c>
      <c r="B49" s="68" t="s">
        <v>126</v>
      </c>
      <c r="C49" s="68" t="s">
        <v>84</v>
      </c>
      <c r="D49" s="68" t="s">
        <v>21</v>
      </c>
      <c r="E49" s="68">
        <v>12.68</v>
      </c>
      <c r="F49" s="72">
        <v>12.238</v>
      </c>
      <c r="G49" s="68">
        <v>29297.771999999997</v>
      </c>
      <c r="H49" s="68">
        <v>196</v>
      </c>
      <c r="I49" s="68">
        <v>2.21</v>
      </c>
      <c r="J49" s="68" t="s">
        <v>185</v>
      </c>
      <c r="K49" s="68">
        <v>196</v>
      </c>
      <c r="L49" s="68">
        <v>2.21</v>
      </c>
      <c r="M49" s="68">
        <v>1.1275510204081633E-2</v>
      </c>
      <c r="N49" s="68"/>
      <c r="O49" s="68"/>
      <c r="P49" s="68" t="s">
        <v>186</v>
      </c>
      <c r="Q49" s="68">
        <v>106080</v>
      </c>
      <c r="R49" s="68">
        <v>106080</v>
      </c>
      <c r="S49" s="68">
        <v>450</v>
      </c>
      <c r="T49" s="68">
        <v>5507.0999999999995</v>
      </c>
      <c r="U49" s="68">
        <v>5507.0999999999995</v>
      </c>
      <c r="V49" s="68">
        <v>870.74</v>
      </c>
      <c r="W49" s="68">
        <v>11</v>
      </c>
      <c r="X49" s="68">
        <v>141766.61199999999</v>
      </c>
    </row>
    <row r="50" spans="1:24">
      <c r="A50" s="68">
        <v>30</v>
      </c>
      <c r="B50" s="68" t="s">
        <v>131</v>
      </c>
      <c r="C50" s="68" t="s">
        <v>96</v>
      </c>
      <c r="D50" s="68" t="s">
        <v>52</v>
      </c>
      <c r="E50" s="68">
        <v>27.65</v>
      </c>
      <c r="F50" s="72">
        <v>25.735999999999997</v>
      </c>
      <c r="G50" s="68">
        <v>61611.983999999989</v>
      </c>
      <c r="H50" s="68">
        <v>495</v>
      </c>
      <c r="I50" s="68">
        <v>8.09</v>
      </c>
      <c r="J50" s="68" t="s">
        <v>185</v>
      </c>
      <c r="K50" s="68">
        <v>495</v>
      </c>
      <c r="L50" s="68">
        <v>8.09</v>
      </c>
      <c r="M50" s="68">
        <v>1.6343434343434344E-2</v>
      </c>
      <c r="N50" s="68"/>
      <c r="O50" s="68"/>
      <c r="P50" s="68" t="s">
        <v>186</v>
      </c>
      <c r="Q50" s="68">
        <v>388320</v>
      </c>
      <c r="R50" s="68">
        <v>388320</v>
      </c>
      <c r="S50" s="68">
        <v>450</v>
      </c>
      <c r="T50" s="68">
        <v>11581.199999999999</v>
      </c>
      <c r="U50" s="68">
        <v>11581.199999999999</v>
      </c>
      <c r="V50" s="68">
        <v>3187.46</v>
      </c>
      <c r="W50" s="68">
        <v>11</v>
      </c>
      <c r="X50" s="68">
        <v>465096.44400000002</v>
      </c>
    </row>
    <row r="51" spans="1:24">
      <c r="A51" s="68">
        <v>32</v>
      </c>
      <c r="B51" s="68" t="s">
        <v>132</v>
      </c>
      <c r="C51" s="68" t="s">
        <v>90</v>
      </c>
      <c r="D51" s="68" t="s">
        <v>52</v>
      </c>
      <c r="E51" s="68">
        <v>17.28</v>
      </c>
      <c r="F51" s="72">
        <v>16.784000000000002</v>
      </c>
      <c r="G51" s="68">
        <v>40180.896000000008</v>
      </c>
      <c r="H51" s="68">
        <v>268</v>
      </c>
      <c r="I51" s="68">
        <v>2.48</v>
      </c>
      <c r="J51" s="68" t="s">
        <v>185</v>
      </c>
      <c r="K51" s="68">
        <v>268</v>
      </c>
      <c r="L51" s="68">
        <v>2.48</v>
      </c>
      <c r="M51" s="68">
        <v>9.2537313432835815E-3</v>
      </c>
      <c r="N51" s="68"/>
      <c r="O51" s="68"/>
      <c r="P51" s="68" t="s">
        <v>186</v>
      </c>
      <c r="Q51" s="68">
        <v>119040</v>
      </c>
      <c r="R51" s="68">
        <v>119040</v>
      </c>
      <c r="S51" s="68">
        <v>450</v>
      </c>
      <c r="T51" s="68">
        <v>7552.8000000000011</v>
      </c>
      <c r="U51" s="68">
        <v>7552.8000000000011</v>
      </c>
      <c r="V51" s="68">
        <v>977.12</v>
      </c>
      <c r="W51" s="68">
        <v>11</v>
      </c>
      <c r="X51" s="68">
        <v>167761.81599999999</v>
      </c>
    </row>
    <row r="52" spans="1:24">
      <c r="A52" s="68">
        <v>36</v>
      </c>
      <c r="B52" s="68" t="s">
        <v>135</v>
      </c>
      <c r="C52" s="68" t="s">
        <v>93</v>
      </c>
      <c r="D52" s="68" t="s">
        <v>52</v>
      </c>
      <c r="E52" s="68">
        <v>16.5</v>
      </c>
      <c r="F52" s="72">
        <v>15.795999999999999</v>
      </c>
      <c r="G52" s="68">
        <v>37815.623999999996</v>
      </c>
      <c r="H52" s="68">
        <v>256</v>
      </c>
      <c r="I52" s="68">
        <v>3.52</v>
      </c>
      <c r="J52" s="68" t="s">
        <v>185</v>
      </c>
      <c r="K52" s="68">
        <v>256</v>
      </c>
      <c r="L52" s="68">
        <v>3.52</v>
      </c>
      <c r="M52" s="68">
        <v>1.375E-2</v>
      </c>
      <c r="N52" s="68"/>
      <c r="O52" s="68"/>
      <c r="P52" s="68" t="s">
        <v>186</v>
      </c>
      <c r="Q52" s="68">
        <v>168960</v>
      </c>
      <c r="R52" s="68">
        <v>168960</v>
      </c>
      <c r="S52" s="68">
        <v>450</v>
      </c>
      <c r="T52" s="68">
        <v>7108.2</v>
      </c>
      <c r="U52" s="68">
        <v>7108.2</v>
      </c>
      <c r="V52" s="68">
        <v>1386.88</v>
      </c>
      <c r="W52" s="68">
        <v>11</v>
      </c>
      <c r="X52" s="68">
        <v>215281.70400000003</v>
      </c>
    </row>
    <row r="53" spans="1:24">
      <c r="A53" s="68">
        <v>38</v>
      </c>
      <c r="B53" s="68" t="s">
        <v>136</v>
      </c>
      <c r="C53" s="68" t="s">
        <v>94</v>
      </c>
      <c r="D53" s="68" t="s">
        <v>52</v>
      </c>
      <c r="E53" s="68">
        <v>31.35</v>
      </c>
      <c r="F53" s="72">
        <v>28.292000000000002</v>
      </c>
      <c r="G53" s="68">
        <v>67731.04800000001</v>
      </c>
      <c r="H53" s="68">
        <v>662</v>
      </c>
      <c r="I53" s="68">
        <v>9.66</v>
      </c>
      <c r="J53" s="68" t="s">
        <v>185</v>
      </c>
      <c r="K53" s="68">
        <v>662</v>
      </c>
      <c r="L53" s="68">
        <v>9.66</v>
      </c>
      <c r="M53" s="68">
        <v>1.459214501510574E-2</v>
      </c>
      <c r="N53" s="68"/>
      <c r="O53" s="68"/>
      <c r="P53" s="68" t="s">
        <v>186</v>
      </c>
      <c r="Q53" s="68">
        <v>463680</v>
      </c>
      <c r="R53" s="68">
        <v>463680</v>
      </c>
      <c r="S53" s="68">
        <v>450</v>
      </c>
      <c r="T53" s="68">
        <v>12731.400000000001</v>
      </c>
      <c r="U53" s="68">
        <v>12731.400000000001</v>
      </c>
      <c r="V53" s="68">
        <v>3806.04</v>
      </c>
      <c r="W53" s="68">
        <v>11</v>
      </c>
      <c r="X53" s="68">
        <v>549141.78800000006</v>
      </c>
    </row>
    <row r="54" spans="1:24">
      <c r="A54" s="68">
        <v>41</v>
      </c>
      <c r="B54" s="68" t="s">
        <v>138</v>
      </c>
      <c r="C54" s="68" t="s">
        <v>89</v>
      </c>
      <c r="D54" s="68" t="s">
        <v>52</v>
      </c>
      <c r="E54" s="68">
        <v>20.67</v>
      </c>
      <c r="F54" s="72">
        <v>19.256</v>
      </c>
      <c r="G54" s="68">
        <v>46098.864000000001</v>
      </c>
      <c r="H54" s="68">
        <v>370</v>
      </c>
      <c r="I54" s="68">
        <v>7.07</v>
      </c>
      <c r="J54" s="68" t="s">
        <v>188</v>
      </c>
      <c r="K54" s="68">
        <v>370</v>
      </c>
      <c r="L54" s="68">
        <v>7.07</v>
      </c>
      <c r="M54" s="68">
        <v>1.9108108108108108E-2</v>
      </c>
      <c r="N54" s="68"/>
      <c r="O54" s="68"/>
      <c r="P54" s="68" t="s">
        <v>186</v>
      </c>
      <c r="Q54" s="68">
        <v>339360</v>
      </c>
      <c r="R54" s="68">
        <v>339360</v>
      </c>
      <c r="S54" s="68">
        <v>450</v>
      </c>
      <c r="T54" s="68">
        <v>8665.2000000000007</v>
      </c>
      <c r="U54" s="68">
        <v>8665.2000000000007</v>
      </c>
      <c r="V54" s="68">
        <v>2785.58</v>
      </c>
      <c r="W54" s="68">
        <v>11</v>
      </c>
      <c r="X54" s="68">
        <v>396920.64400000003</v>
      </c>
    </row>
    <row r="55" spans="1:24">
      <c r="A55" s="68">
        <v>44</v>
      </c>
      <c r="B55" s="68" t="s">
        <v>140</v>
      </c>
      <c r="C55" s="68" t="s">
        <v>97</v>
      </c>
      <c r="D55" s="68" t="s">
        <v>52</v>
      </c>
      <c r="E55" s="68">
        <v>50.234999999999999</v>
      </c>
      <c r="F55" s="72">
        <v>43.54</v>
      </c>
      <c r="G55" s="68">
        <v>104234.76</v>
      </c>
      <c r="H55" s="68">
        <v>614</v>
      </c>
      <c r="I55" s="68">
        <v>9.1</v>
      </c>
      <c r="J55" s="68" t="s">
        <v>185</v>
      </c>
      <c r="K55" s="68">
        <v>614</v>
      </c>
      <c r="L55" s="68">
        <v>9.1</v>
      </c>
      <c r="M55" s="68">
        <v>1.4820846905537458E-2</v>
      </c>
      <c r="N55" s="68"/>
      <c r="O55" s="68"/>
      <c r="P55" s="68" t="s">
        <v>186</v>
      </c>
      <c r="Q55" s="68">
        <v>436800</v>
      </c>
      <c r="R55" s="68">
        <v>436800</v>
      </c>
      <c r="S55" s="68">
        <v>450</v>
      </c>
      <c r="T55" s="68">
        <v>19593</v>
      </c>
      <c r="U55" s="68">
        <v>19593</v>
      </c>
      <c r="V55" s="68">
        <v>3585.3999999999996</v>
      </c>
      <c r="W55" s="68">
        <v>11</v>
      </c>
      <c r="X55" s="68">
        <v>570561.66</v>
      </c>
    </row>
    <row r="56" spans="1:24">
      <c r="A56" s="68"/>
      <c r="B56" s="68"/>
      <c r="C56" s="68"/>
      <c r="D56" s="68">
        <v>7</v>
      </c>
      <c r="E56" s="91">
        <f>SUM(E49:E55)</f>
        <v>176.36500000000001</v>
      </c>
      <c r="F56" s="71">
        <f t="shared" ref="F56:X56" si="2">SUM(F49:F55)</f>
        <v>161.642</v>
      </c>
      <c r="G56" s="91">
        <f t="shared" si="2"/>
        <v>386970.94800000003</v>
      </c>
      <c r="H56" s="91">
        <f t="shared" si="2"/>
        <v>2861</v>
      </c>
      <c r="I56" s="91">
        <f t="shared" si="2"/>
        <v>42.13</v>
      </c>
      <c r="J56" s="91">
        <f t="shared" si="2"/>
        <v>0</v>
      </c>
      <c r="K56" s="91">
        <f t="shared" si="2"/>
        <v>2861</v>
      </c>
      <c r="L56" s="91">
        <f t="shared" si="2"/>
        <v>42.13</v>
      </c>
      <c r="M56" s="91">
        <f t="shared" si="2"/>
        <v>9.9143775919550869E-2</v>
      </c>
      <c r="N56" s="91">
        <f t="shared" si="2"/>
        <v>0</v>
      </c>
      <c r="O56" s="91">
        <f t="shared" si="2"/>
        <v>0</v>
      </c>
      <c r="P56" s="91">
        <f t="shared" si="2"/>
        <v>0</v>
      </c>
      <c r="Q56" s="91">
        <f t="shared" si="2"/>
        <v>2022240</v>
      </c>
      <c r="R56" s="91">
        <f t="shared" si="2"/>
        <v>2022240</v>
      </c>
      <c r="S56" s="91">
        <f t="shared" si="2"/>
        <v>3150</v>
      </c>
      <c r="T56" s="91">
        <f t="shared" si="2"/>
        <v>72738.899999999994</v>
      </c>
      <c r="U56" s="91">
        <f t="shared" si="2"/>
        <v>72738.899999999994</v>
      </c>
      <c r="V56" s="91">
        <f t="shared" si="2"/>
        <v>16599.22</v>
      </c>
      <c r="W56" s="91">
        <f t="shared" si="2"/>
        <v>77</v>
      </c>
      <c r="X56" s="91">
        <f t="shared" si="2"/>
        <v>2506530.6680000001</v>
      </c>
    </row>
    <row r="57" spans="1:24">
      <c r="A57" s="68"/>
      <c r="B57" s="68"/>
      <c r="C57" s="68"/>
      <c r="D57" s="68"/>
      <c r="E57" s="68"/>
      <c r="F57" s="72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</row>
    <row r="58" spans="1:24">
      <c r="A58" s="68">
        <v>29</v>
      </c>
      <c r="B58" s="68" t="s">
        <v>129</v>
      </c>
      <c r="C58" s="68" t="s">
        <v>87</v>
      </c>
      <c r="D58" s="68" t="s">
        <v>50</v>
      </c>
      <c r="E58" s="68">
        <v>7.67</v>
      </c>
      <c r="F58" s="72">
        <v>7.298</v>
      </c>
      <c r="G58" s="68">
        <v>17471.412</v>
      </c>
      <c r="H58" s="68">
        <v>248</v>
      </c>
      <c r="I58" s="68">
        <v>1.86</v>
      </c>
      <c r="J58" s="68" t="s">
        <v>185</v>
      </c>
      <c r="K58" s="68">
        <v>248</v>
      </c>
      <c r="L58" s="68">
        <v>1.86</v>
      </c>
      <c r="M58" s="68">
        <v>7.5000000000000006E-3</v>
      </c>
      <c r="N58" s="68"/>
      <c r="O58" s="68"/>
      <c r="P58" s="68" t="s">
        <v>186</v>
      </c>
      <c r="Q58" s="68">
        <v>89280</v>
      </c>
      <c r="R58" s="68">
        <v>89280</v>
      </c>
      <c r="S58" s="68">
        <v>400</v>
      </c>
      <c r="T58" s="68">
        <v>2919.2</v>
      </c>
      <c r="U58" s="68">
        <v>2919.2</v>
      </c>
      <c r="V58" s="68">
        <v>732.84</v>
      </c>
      <c r="W58" s="68">
        <v>11</v>
      </c>
      <c r="X58" s="68">
        <v>110414.45199999999</v>
      </c>
    </row>
    <row r="59" spans="1:24">
      <c r="A59" s="68">
        <v>49</v>
      </c>
      <c r="B59" s="68" t="s">
        <v>172</v>
      </c>
      <c r="C59" s="68" t="s">
        <v>54</v>
      </c>
      <c r="D59" s="68" t="s">
        <v>50</v>
      </c>
      <c r="E59" s="68">
        <v>1.74</v>
      </c>
      <c r="F59" s="72">
        <v>1.72</v>
      </c>
      <c r="G59" s="68">
        <v>4117.68</v>
      </c>
      <c r="H59" s="68">
        <v>10</v>
      </c>
      <c r="I59" s="68">
        <v>0.1</v>
      </c>
      <c r="J59" s="68" t="s">
        <v>185</v>
      </c>
      <c r="K59" s="68">
        <v>10</v>
      </c>
      <c r="L59" s="68">
        <v>0.1</v>
      </c>
      <c r="M59" s="68">
        <v>0.01</v>
      </c>
      <c r="N59" s="68"/>
      <c r="O59" s="68"/>
      <c r="P59" s="68" t="s">
        <v>186</v>
      </c>
      <c r="Q59" s="68">
        <v>4800</v>
      </c>
      <c r="R59" s="68">
        <v>4800</v>
      </c>
      <c r="S59" s="68">
        <v>400</v>
      </c>
      <c r="T59" s="68">
        <v>688</v>
      </c>
      <c r="U59" s="68">
        <v>750</v>
      </c>
      <c r="V59" s="68">
        <v>39.400000000000006</v>
      </c>
      <c r="W59" s="68">
        <v>11</v>
      </c>
      <c r="X59" s="68">
        <v>9718.08</v>
      </c>
    </row>
    <row r="60" spans="1:24">
      <c r="A60" s="68">
        <v>52</v>
      </c>
      <c r="B60" s="68" t="s">
        <v>143</v>
      </c>
      <c r="C60" s="68" t="s">
        <v>57</v>
      </c>
      <c r="D60" s="68" t="s">
        <v>50</v>
      </c>
      <c r="E60" s="68">
        <v>1.46</v>
      </c>
      <c r="F60" s="72">
        <v>1.4279999999999999</v>
      </c>
      <c r="G60" s="68">
        <v>3418.6320000000001</v>
      </c>
      <c r="H60" s="68">
        <v>16</v>
      </c>
      <c r="I60" s="68">
        <v>0.16</v>
      </c>
      <c r="J60" s="68" t="s">
        <v>185</v>
      </c>
      <c r="K60" s="68">
        <v>16</v>
      </c>
      <c r="L60" s="68">
        <v>0.16</v>
      </c>
      <c r="M60" s="68">
        <v>0.01</v>
      </c>
      <c r="N60" s="68"/>
      <c r="O60" s="68"/>
      <c r="P60" s="68" t="s">
        <v>186</v>
      </c>
      <c r="Q60" s="68">
        <v>7680</v>
      </c>
      <c r="R60" s="68">
        <v>7680</v>
      </c>
      <c r="S60" s="68">
        <v>400</v>
      </c>
      <c r="T60" s="68">
        <v>571.19999999999993</v>
      </c>
      <c r="U60" s="68">
        <v>750</v>
      </c>
      <c r="V60" s="68">
        <v>63.04</v>
      </c>
      <c r="W60" s="68">
        <v>11</v>
      </c>
      <c r="X60" s="68">
        <v>11922.672</v>
      </c>
    </row>
    <row r="61" spans="1:24">
      <c r="A61" s="68">
        <v>56</v>
      </c>
      <c r="B61" s="68" t="s">
        <v>148</v>
      </c>
      <c r="C61" s="68" t="s">
        <v>61</v>
      </c>
      <c r="D61" s="68" t="s">
        <v>50</v>
      </c>
      <c r="E61" s="68">
        <v>2.98</v>
      </c>
      <c r="F61" s="72">
        <v>2.9119999999999999</v>
      </c>
      <c r="G61" s="68">
        <v>6971.3279999999995</v>
      </c>
      <c r="H61" s="68">
        <v>22</v>
      </c>
      <c r="I61" s="68">
        <v>0.34</v>
      </c>
      <c r="J61" s="68" t="s">
        <v>185</v>
      </c>
      <c r="K61" s="68">
        <v>22</v>
      </c>
      <c r="L61" s="68">
        <v>0.34</v>
      </c>
      <c r="M61" s="68">
        <v>1.5454545454545455E-2</v>
      </c>
      <c r="N61" s="68"/>
      <c r="O61" s="68"/>
      <c r="P61" s="68" t="s">
        <v>186</v>
      </c>
      <c r="Q61" s="68">
        <v>16320.000000000002</v>
      </c>
      <c r="R61" s="68">
        <v>16320.000000000002</v>
      </c>
      <c r="S61" s="68">
        <v>400</v>
      </c>
      <c r="T61" s="68">
        <v>1164.8</v>
      </c>
      <c r="U61" s="68">
        <v>1164.8</v>
      </c>
      <c r="V61" s="68">
        <v>133.96</v>
      </c>
      <c r="W61" s="68">
        <v>11</v>
      </c>
      <c r="X61" s="68">
        <v>24601.088</v>
      </c>
    </row>
    <row r="62" spans="1:24">
      <c r="A62" s="68">
        <v>61</v>
      </c>
      <c r="B62" s="68" t="s">
        <v>153</v>
      </c>
      <c r="C62" s="68" t="s">
        <v>66</v>
      </c>
      <c r="D62" s="68" t="s">
        <v>50</v>
      </c>
      <c r="E62" s="68">
        <v>2.4700000000000002</v>
      </c>
      <c r="F62" s="72">
        <v>2.4260000000000002</v>
      </c>
      <c r="G62" s="68">
        <v>5807.8440000000001</v>
      </c>
      <c r="H62" s="68">
        <v>23</v>
      </c>
      <c r="I62" s="68">
        <v>0.22</v>
      </c>
      <c r="J62" s="68" t="s">
        <v>185</v>
      </c>
      <c r="K62" s="68">
        <v>23</v>
      </c>
      <c r="L62" s="68">
        <v>0.22</v>
      </c>
      <c r="M62" s="68">
        <v>9.5652173913043474E-3</v>
      </c>
      <c r="N62" s="68"/>
      <c r="O62" s="68"/>
      <c r="P62" s="68" t="s">
        <v>186</v>
      </c>
      <c r="Q62" s="68">
        <v>10560</v>
      </c>
      <c r="R62" s="68">
        <v>10560</v>
      </c>
      <c r="S62" s="68">
        <v>400</v>
      </c>
      <c r="T62" s="68">
        <v>970.40000000000009</v>
      </c>
      <c r="U62" s="68">
        <v>970.40000000000009</v>
      </c>
      <c r="V62" s="68">
        <v>86.68</v>
      </c>
      <c r="W62" s="68">
        <v>11</v>
      </c>
      <c r="X62" s="68">
        <v>17435.924000000003</v>
      </c>
    </row>
    <row r="63" spans="1:24">
      <c r="A63" s="68">
        <v>63</v>
      </c>
      <c r="B63" s="68" t="s">
        <v>155</v>
      </c>
      <c r="C63" s="68" t="s">
        <v>68</v>
      </c>
      <c r="D63" s="68" t="s">
        <v>50</v>
      </c>
      <c r="E63" s="68">
        <v>1.53</v>
      </c>
      <c r="F63" s="72">
        <v>1.486</v>
      </c>
      <c r="G63" s="68">
        <v>3557.4839999999999</v>
      </c>
      <c r="H63" s="68">
        <v>19</v>
      </c>
      <c r="I63" s="68">
        <v>0.22</v>
      </c>
      <c r="J63" s="68" t="s">
        <v>185</v>
      </c>
      <c r="K63" s="68">
        <v>19</v>
      </c>
      <c r="L63" s="68">
        <v>0.22</v>
      </c>
      <c r="M63" s="68">
        <v>1.1578947368421053E-2</v>
      </c>
      <c r="N63" s="68"/>
      <c r="O63" s="68"/>
      <c r="P63" s="68" t="s">
        <v>186</v>
      </c>
      <c r="Q63" s="68">
        <v>10560</v>
      </c>
      <c r="R63" s="68">
        <v>10560</v>
      </c>
      <c r="S63" s="68">
        <v>400</v>
      </c>
      <c r="T63" s="68">
        <v>594.4</v>
      </c>
      <c r="U63" s="68">
        <v>750</v>
      </c>
      <c r="V63" s="68">
        <v>86.68</v>
      </c>
      <c r="W63" s="68">
        <v>11</v>
      </c>
      <c r="X63" s="68">
        <v>14965.164000000001</v>
      </c>
    </row>
    <row r="64" spans="1:24">
      <c r="A64" s="68">
        <v>64</v>
      </c>
      <c r="B64" s="68" t="s">
        <v>156</v>
      </c>
      <c r="C64" s="68" t="s">
        <v>69</v>
      </c>
      <c r="D64" s="68" t="s">
        <v>50</v>
      </c>
      <c r="E64" s="68">
        <v>4.92</v>
      </c>
      <c r="F64" s="72">
        <v>4.6979999999999995</v>
      </c>
      <c r="G64" s="68">
        <v>11247.011999999999</v>
      </c>
      <c r="H64" s="68">
        <v>83</v>
      </c>
      <c r="I64" s="68">
        <v>1.1100000000000001</v>
      </c>
      <c r="J64" s="68" t="s">
        <v>185</v>
      </c>
      <c r="K64" s="68">
        <v>83</v>
      </c>
      <c r="L64" s="68">
        <v>1.1100000000000001</v>
      </c>
      <c r="M64" s="68">
        <v>1.3373493975903615E-2</v>
      </c>
      <c r="N64" s="68"/>
      <c r="O64" s="68"/>
      <c r="P64" s="68" t="s">
        <v>186</v>
      </c>
      <c r="Q64" s="68">
        <v>53280.000000000007</v>
      </c>
      <c r="R64" s="68">
        <v>53280.000000000007</v>
      </c>
      <c r="S64" s="68">
        <v>400</v>
      </c>
      <c r="T64" s="68">
        <v>1879.1999999999998</v>
      </c>
      <c r="U64" s="68">
        <v>1879.1999999999998</v>
      </c>
      <c r="V64" s="68">
        <v>437.34000000000003</v>
      </c>
      <c r="W64" s="68">
        <v>11</v>
      </c>
      <c r="X64" s="68">
        <v>66854.551999999996</v>
      </c>
    </row>
    <row r="65" spans="1:24">
      <c r="A65" s="68">
        <v>67</v>
      </c>
      <c r="B65" s="68" t="s">
        <v>159</v>
      </c>
      <c r="C65" s="68" t="s">
        <v>72</v>
      </c>
      <c r="D65" s="68" t="s">
        <v>50</v>
      </c>
      <c r="E65" s="68">
        <v>3.73</v>
      </c>
      <c r="F65" s="72">
        <v>3.492</v>
      </c>
      <c r="G65" s="68">
        <v>8359.848</v>
      </c>
      <c r="H65" s="68">
        <v>89</v>
      </c>
      <c r="I65" s="68">
        <v>1.19</v>
      </c>
      <c r="J65" s="68" t="s">
        <v>185</v>
      </c>
      <c r="K65" s="68">
        <v>89</v>
      </c>
      <c r="L65" s="68">
        <v>1.19</v>
      </c>
      <c r="M65" s="68">
        <v>1.3370786516853932E-2</v>
      </c>
      <c r="N65" s="68"/>
      <c r="O65" s="68"/>
      <c r="P65" s="68" t="s">
        <v>186</v>
      </c>
      <c r="Q65" s="68">
        <v>57120</v>
      </c>
      <c r="R65" s="68">
        <v>57120</v>
      </c>
      <c r="S65" s="68">
        <v>400</v>
      </c>
      <c r="T65" s="68">
        <v>1396.8</v>
      </c>
      <c r="U65" s="68">
        <v>1396.8</v>
      </c>
      <c r="V65" s="68">
        <v>468.85999999999996</v>
      </c>
      <c r="W65" s="68">
        <v>11</v>
      </c>
      <c r="X65" s="68">
        <v>67356.508000000002</v>
      </c>
    </row>
    <row r="66" spans="1:24">
      <c r="A66" s="68">
        <v>69</v>
      </c>
      <c r="B66" s="68" t="s">
        <v>160</v>
      </c>
      <c r="C66" s="68" t="s">
        <v>74</v>
      </c>
      <c r="D66" s="68" t="s">
        <v>50</v>
      </c>
      <c r="E66" s="68">
        <v>1.58</v>
      </c>
      <c r="F66" s="72">
        <v>1.536</v>
      </c>
      <c r="G66" s="68">
        <v>3677.1840000000002</v>
      </c>
      <c r="H66" s="68">
        <v>16</v>
      </c>
      <c r="I66" s="68">
        <v>0.22</v>
      </c>
      <c r="J66" s="68" t="s">
        <v>185</v>
      </c>
      <c r="K66" s="68">
        <v>16</v>
      </c>
      <c r="L66" s="68">
        <v>0.22</v>
      </c>
      <c r="M66" s="68">
        <v>1.375E-2</v>
      </c>
      <c r="N66" s="68"/>
      <c r="O66" s="68"/>
      <c r="P66" s="68" t="s">
        <v>186</v>
      </c>
      <c r="Q66" s="68">
        <v>10560</v>
      </c>
      <c r="R66" s="68">
        <v>10560</v>
      </c>
      <c r="S66" s="68">
        <v>400</v>
      </c>
      <c r="T66" s="68">
        <v>614.4</v>
      </c>
      <c r="U66" s="68">
        <v>750</v>
      </c>
      <c r="V66" s="68">
        <v>86.68</v>
      </c>
      <c r="W66" s="68">
        <v>11</v>
      </c>
      <c r="X66" s="68">
        <v>15084.864000000001</v>
      </c>
    </row>
    <row r="67" spans="1:24">
      <c r="A67" s="68">
        <v>70</v>
      </c>
      <c r="B67" s="68" t="s">
        <v>161</v>
      </c>
      <c r="C67" s="68" t="s">
        <v>75</v>
      </c>
      <c r="D67" s="68" t="s">
        <v>50</v>
      </c>
      <c r="E67" s="68">
        <v>1.67</v>
      </c>
      <c r="F67" s="72">
        <v>1.6439999999999999</v>
      </c>
      <c r="G67" s="68">
        <v>3935.7359999999999</v>
      </c>
      <c r="H67" s="68">
        <v>10</v>
      </c>
      <c r="I67" s="68">
        <v>0.13</v>
      </c>
      <c r="J67" s="68" t="s">
        <v>185</v>
      </c>
      <c r="K67" s="68">
        <v>10</v>
      </c>
      <c r="L67" s="68">
        <v>0.13</v>
      </c>
      <c r="M67" s="68">
        <v>1.3000000000000001E-2</v>
      </c>
      <c r="N67" s="68"/>
      <c r="O67" s="68"/>
      <c r="P67" s="68" t="s">
        <v>186</v>
      </c>
      <c r="Q67" s="68">
        <v>6240</v>
      </c>
      <c r="R67" s="68">
        <v>6240</v>
      </c>
      <c r="S67" s="68">
        <v>400</v>
      </c>
      <c r="T67" s="68">
        <v>657.59999999999991</v>
      </c>
      <c r="U67" s="68">
        <v>750</v>
      </c>
      <c r="V67" s="68">
        <v>51.22</v>
      </c>
      <c r="W67" s="68">
        <v>11</v>
      </c>
      <c r="X67" s="68">
        <v>10987.956</v>
      </c>
    </row>
    <row r="68" spans="1:24">
      <c r="A68" s="68">
        <v>74</v>
      </c>
      <c r="B68" s="68" t="s">
        <v>165</v>
      </c>
      <c r="C68" s="68" t="s">
        <v>79</v>
      </c>
      <c r="D68" s="68" t="s">
        <v>50</v>
      </c>
      <c r="E68" s="68">
        <v>2.88</v>
      </c>
      <c r="F68" s="72">
        <v>2.762</v>
      </c>
      <c r="G68" s="68">
        <v>6612.2280000000001</v>
      </c>
      <c r="H68" s="68">
        <v>39</v>
      </c>
      <c r="I68" s="68">
        <v>0.59</v>
      </c>
      <c r="J68" s="68" t="s">
        <v>185</v>
      </c>
      <c r="K68" s="68">
        <v>39</v>
      </c>
      <c r="L68" s="68">
        <v>0.59</v>
      </c>
      <c r="M68" s="68">
        <v>1.5128205128205128E-2</v>
      </c>
      <c r="N68" s="68"/>
      <c r="O68" s="68"/>
      <c r="P68" s="68" t="s">
        <v>186</v>
      </c>
      <c r="Q68" s="68">
        <v>28320</v>
      </c>
      <c r="R68" s="68">
        <v>28320</v>
      </c>
      <c r="S68" s="68">
        <v>400</v>
      </c>
      <c r="T68" s="68">
        <v>1104.8</v>
      </c>
      <c r="U68" s="68">
        <v>1104.8</v>
      </c>
      <c r="V68" s="68">
        <v>232.45999999999998</v>
      </c>
      <c r="W68" s="68">
        <v>11</v>
      </c>
      <c r="X68" s="68">
        <v>36280.488000000005</v>
      </c>
    </row>
    <row r="69" spans="1:24">
      <c r="A69" s="68">
        <v>75</v>
      </c>
      <c r="B69" s="68" t="s">
        <v>166</v>
      </c>
      <c r="C69" s="68" t="s">
        <v>80</v>
      </c>
      <c r="D69" s="68" t="s">
        <v>50</v>
      </c>
      <c r="E69" s="68">
        <v>0.89</v>
      </c>
      <c r="F69" s="72">
        <v>0.86199999999999999</v>
      </c>
      <c r="G69" s="68">
        <v>2063.6280000000002</v>
      </c>
      <c r="H69" s="68">
        <v>12</v>
      </c>
      <c r="I69" s="68">
        <v>0.14000000000000001</v>
      </c>
      <c r="J69" s="68" t="s">
        <v>185</v>
      </c>
      <c r="K69" s="68">
        <v>12</v>
      </c>
      <c r="L69" s="68">
        <v>0.14000000000000001</v>
      </c>
      <c r="M69" s="68">
        <v>1.1666666666666667E-2</v>
      </c>
      <c r="N69" s="68"/>
      <c r="O69" s="68"/>
      <c r="P69" s="68" t="s">
        <v>186</v>
      </c>
      <c r="Q69" s="68">
        <v>6720.0000000000009</v>
      </c>
      <c r="R69" s="68">
        <v>6720.0000000000009</v>
      </c>
      <c r="S69" s="68">
        <v>400</v>
      </c>
      <c r="T69" s="68">
        <v>344.8</v>
      </c>
      <c r="U69" s="68">
        <v>750</v>
      </c>
      <c r="V69" s="68">
        <v>55.160000000000004</v>
      </c>
      <c r="W69" s="68">
        <v>11</v>
      </c>
      <c r="X69" s="68">
        <v>9599.7880000000005</v>
      </c>
    </row>
    <row r="70" spans="1:24">
      <c r="A70" s="68">
        <v>76</v>
      </c>
      <c r="B70" s="68" t="s">
        <v>167</v>
      </c>
      <c r="C70" s="68" t="s">
        <v>81</v>
      </c>
      <c r="D70" s="68" t="s">
        <v>50</v>
      </c>
      <c r="E70" s="68">
        <v>2.56</v>
      </c>
      <c r="F70" s="72">
        <v>2.4820000000000002</v>
      </c>
      <c r="G70" s="68">
        <v>5941.9080000000004</v>
      </c>
      <c r="H70" s="68">
        <v>43</v>
      </c>
      <c r="I70" s="68">
        <v>0.39</v>
      </c>
      <c r="J70" s="68" t="s">
        <v>185</v>
      </c>
      <c r="K70" s="68">
        <v>43</v>
      </c>
      <c r="L70" s="68">
        <v>0.39</v>
      </c>
      <c r="M70" s="68">
        <v>9.069767441860466E-3</v>
      </c>
      <c r="N70" s="68"/>
      <c r="O70" s="68"/>
      <c r="P70" s="68" t="s">
        <v>186</v>
      </c>
      <c r="Q70" s="68">
        <v>18720</v>
      </c>
      <c r="R70" s="68">
        <v>18720</v>
      </c>
      <c r="S70" s="68">
        <v>400</v>
      </c>
      <c r="T70" s="68">
        <v>992.80000000000007</v>
      </c>
      <c r="U70" s="68">
        <v>992.80000000000007</v>
      </c>
      <c r="V70" s="68">
        <v>153.66</v>
      </c>
      <c r="W70" s="68">
        <v>11</v>
      </c>
      <c r="X70" s="68">
        <v>25819.367999999999</v>
      </c>
    </row>
    <row r="71" spans="1:24">
      <c r="A71" s="68">
        <v>77</v>
      </c>
      <c r="B71" s="68" t="s">
        <v>168</v>
      </c>
      <c r="C71" s="68" t="s">
        <v>83</v>
      </c>
      <c r="D71" s="68" t="s">
        <v>50</v>
      </c>
      <c r="E71" s="68">
        <v>5.22</v>
      </c>
      <c r="F71" s="72">
        <v>5.0599999999999996</v>
      </c>
      <c r="G71" s="68">
        <v>12113.64</v>
      </c>
      <c r="H71" s="68">
        <v>103</v>
      </c>
      <c r="I71" s="68">
        <v>0.8</v>
      </c>
      <c r="J71" s="68" t="s">
        <v>185</v>
      </c>
      <c r="K71" s="68">
        <v>103</v>
      </c>
      <c r="L71" s="68">
        <v>0.8</v>
      </c>
      <c r="M71" s="68">
        <v>7.7669902912621365E-3</v>
      </c>
      <c r="N71" s="68"/>
      <c r="O71" s="68"/>
      <c r="P71" s="68" t="s">
        <v>186</v>
      </c>
      <c r="Q71" s="68">
        <v>38400</v>
      </c>
      <c r="R71" s="68">
        <v>38400</v>
      </c>
      <c r="S71" s="68">
        <v>400</v>
      </c>
      <c r="T71" s="68">
        <v>2023.9999999999998</v>
      </c>
      <c r="U71" s="68">
        <v>2023.9999999999998</v>
      </c>
      <c r="V71" s="68">
        <v>315.20000000000005</v>
      </c>
      <c r="W71" s="68">
        <v>11</v>
      </c>
      <c r="X71" s="68">
        <v>52863.839999999997</v>
      </c>
    </row>
    <row r="72" spans="1:24">
      <c r="A72" s="68">
        <v>78</v>
      </c>
      <c r="B72" s="68" t="s">
        <v>169</v>
      </c>
      <c r="C72" s="68" t="s">
        <v>101</v>
      </c>
      <c r="D72" s="68" t="s">
        <v>50</v>
      </c>
      <c r="E72" s="68">
        <v>5.54</v>
      </c>
      <c r="F72" s="72">
        <v>5.3019999999999996</v>
      </c>
      <c r="G72" s="68">
        <v>12692.987999999999</v>
      </c>
      <c r="H72" s="68">
        <v>84</v>
      </c>
      <c r="I72" s="68">
        <v>1.19</v>
      </c>
      <c r="J72" s="68" t="s">
        <v>185</v>
      </c>
      <c r="K72" s="68">
        <v>84</v>
      </c>
      <c r="L72" s="68">
        <v>1.19</v>
      </c>
      <c r="M72" s="68">
        <v>1.4166666666666666E-2</v>
      </c>
      <c r="N72" s="68"/>
      <c r="O72" s="68"/>
      <c r="P72" s="68" t="s">
        <v>186</v>
      </c>
      <c r="Q72" s="68">
        <v>57120</v>
      </c>
      <c r="R72" s="68">
        <v>57120</v>
      </c>
      <c r="S72" s="68">
        <v>400</v>
      </c>
      <c r="T72" s="68">
        <v>2120.7999999999997</v>
      </c>
      <c r="U72" s="68">
        <v>2120.7999999999997</v>
      </c>
      <c r="V72" s="68">
        <v>468.85999999999996</v>
      </c>
      <c r="W72" s="68">
        <v>11</v>
      </c>
      <c r="X72" s="68">
        <v>72413.648000000001</v>
      </c>
    </row>
    <row r="73" spans="1:24">
      <c r="A73" s="68">
        <v>3</v>
      </c>
      <c r="B73" s="68" t="s">
        <v>104</v>
      </c>
      <c r="C73" s="68" t="s">
        <v>24</v>
      </c>
      <c r="D73" s="68" t="s">
        <v>47</v>
      </c>
      <c r="E73" s="68">
        <v>1.84</v>
      </c>
      <c r="F73" s="72">
        <v>1.77</v>
      </c>
      <c r="G73" s="68">
        <v>4237.38</v>
      </c>
      <c r="H73" s="68">
        <v>32</v>
      </c>
      <c r="I73" s="68">
        <v>0.35</v>
      </c>
      <c r="J73" s="68" t="s">
        <v>185</v>
      </c>
      <c r="K73" s="68">
        <v>32</v>
      </c>
      <c r="L73" s="68">
        <v>0.35</v>
      </c>
      <c r="M73" s="68">
        <v>1.0937499999999999E-2</v>
      </c>
      <c r="N73" s="68"/>
      <c r="O73" s="68"/>
      <c r="P73" s="68" t="s">
        <v>186</v>
      </c>
      <c r="Q73" s="68">
        <v>16800</v>
      </c>
      <c r="R73" s="68">
        <v>16800</v>
      </c>
      <c r="S73" s="68">
        <v>400</v>
      </c>
      <c r="T73" s="68">
        <v>708</v>
      </c>
      <c r="U73" s="68">
        <v>750</v>
      </c>
      <c r="V73" s="68">
        <v>137.89999999999998</v>
      </c>
      <c r="W73" s="68">
        <v>11</v>
      </c>
      <c r="X73" s="68">
        <v>21936.280000000002</v>
      </c>
    </row>
    <row r="74" spans="1:24">
      <c r="A74" s="68">
        <v>4</v>
      </c>
      <c r="B74" s="68" t="s">
        <v>105</v>
      </c>
      <c r="C74" s="68" t="s">
        <v>25</v>
      </c>
      <c r="D74" s="68" t="s">
        <v>47</v>
      </c>
      <c r="E74" s="68">
        <v>3.53</v>
      </c>
      <c r="F74" s="72">
        <v>3.4279999999999999</v>
      </c>
      <c r="G74" s="68">
        <v>8206.6319999999996</v>
      </c>
      <c r="H74" s="68">
        <v>54</v>
      </c>
      <c r="I74" s="68">
        <v>0.51</v>
      </c>
      <c r="J74" s="68" t="s">
        <v>185</v>
      </c>
      <c r="K74" s="68">
        <v>54</v>
      </c>
      <c r="L74" s="68">
        <v>0.51</v>
      </c>
      <c r="M74" s="68">
        <v>9.4444444444444445E-3</v>
      </c>
      <c r="N74" s="68"/>
      <c r="O74" s="68"/>
      <c r="P74" s="68" t="s">
        <v>186</v>
      </c>
      <c r="Q74" s="68">
        <v>24480</v>
      </c>
      <c r="R74" s="68">
        <v>24480</v>
      </c>
      <c r="S74" s="68">
        <v>400</v>
      </c>
      <c r="T74" s="68">
        <v>1371.2</v>
      </c>
      <c r="U74" s="68">
        <v>1371.2</v>
      </c>
      <c r="V74" s="68">
        <v>200.94</v>
      </c>
      <c r="W74" s="68">
        <v>11</v>
      </c>
      <c r="X74" s="68">
        <v>34269.771999999997</v>
      </c>
    </row>
    <row r="75" spans="1:24">
      <c r="A75" s="68">
        <v>11</v>
      </c>
      <c r="B75" s="68" t="s">
        <v>112</v>
      </c>
      <c r="C75" s="68" t="s">
        <v>32</v>
      </c>
      <c r="D75" s="68" t="s">
        <v>47</v>
      </c>
      <c r="E75" s="68">
        <v>3.32</v>
      </c>
      <c r="F75" s="72">
        <v>3.1859999999999999</v>
      </c>
      <c r="G75" s="68">
        <v>7627.2839999999997</v>
      </c>
      <c r="H75" s="68">
        <v>66</v>
      </c>
      <c r="I75" s="68">
        <v>0.67</v>
      </c>
      <c r="J75" s="68" t="s">
        <v>185</v>
      </c>
      <c r="K75" s="68">
        <v>66</v>
      </c>
      <c r="L75" s="68">
        <v>0.67</v>
      </c>
      <c r="M75" s="68">
        <v>1.0151515151515153E-2</v>
      </c>
      <c r="N75" s="68"/>
      <c r="O75" s="68"/>
      <c r="P75" s="68" t="s">
        <v>186</v>
      </c>
      <c r="Q75" s="68">
        <v>32160.000000000004</v>
      </c>
      <c r="R75" s="68">
        <v>32160.000000000004</v>
      </c>
      <c r="S75" s="68">
        <v>400</v>
      </c>
      <c r="T75" s="68">
        <v>1274.4000000000001</v>
      </c>
      <c r="U75" s="68">
        <v>1274.4000000000001</v>
      </c>
      <c r="V75" s="68">
        <v>263.98</v>
      </c>
      <c r="W75" s="68">
        <v>11</v>
      </c>
      <c r="X75" s="68">
        <v>41336.664000000004</v>
      </c>
    </row>
    <row r="76" spans="1:24">
      <c r="A76" s="68">
        <v>12</v>
      </c>
      <c r="B76" s="68" t="s">
        <v>113</v>
      </c>
      <c r="C76" s="68" t="s">
        <v>33</v>
      </c>
      <c r="D76" s="68" t="s">
        <v>47</v>
      </c>
      <c r="E76" s="68">
        <v>0.99</v>
      </c>
      <c r="F76" s="72">
        <v>0.96599999999999997</v>
      </c>
      <c r="G76" s="68">
        <v>2312.6039999999998</v>
      </c>
      <c r="H76" s="68">
        <v>19</v>
      </c>
      <c r="I76" s="68">
        <v>0.12</v>
      </c>
      <c r="J76" s="68" t="s">
        <v>187</v>
      </c>
      <c r="K76" s="68">
        <v>19</v>
      </c>
      <c r="L76" s="68">
        <v>0.12</v>
      </c>
      <c r="M76" s="68">
        <v>6.3157894736842104E-3</v>
      </c>
      <c r="N76" s="68"/>
      <c r="O76" s="68"/>
      <c r="P76" s="68" t="s">
        <v>186</v>
      </c>
      <c r="Q76" s="68">
        <v>5760</v>
      </c>
      <c r="R76" s="68">
        <v>5760</v>
      </c>
      <c r="S76" s="68">
        <v>400</v>
      </c>
      <c r="T76" s="68">
        <v>386.4</v>
      </c>
      <c r="U76" s="68">
        <v>750</v>
      </c>
      <c r="V76" s="68">
        <v>47.28</v>
      </c>
      <c r="W76" s="68">
        <v>11</v>
      </c>
      <c r="X76" s="68">
        <v>8880.884</v>
      </c>
    </row>
    <row r="77" spans="1:24">
      <c r="A77" s="68">
        <v>13</v>
      </c>
      <c r="B77" s="68" t="s">
        <v>114</v>
      </c>
      <c r="C77" s="68" t="s">
        <v>34</v>
      </c>
      <c r="D77" s="68" t="s">
        <v>47</v>
      </c>
      <c r="E77" s="68">
        <v>0.95</v>
      </c>
      <c r="F77" s="72">
        <v>0.90199999999999991</v>
      </c>
      <c r="G77" s="68">
        <v>2159.3879999999999</v>
      </c>
      <c r="H77" s="68">
        <v>22</v>
      </c>
      <c r="I77" s="68">
        <v>0.24</v>
      </c>
      <c r="J77" s="68" t="s">
        <v>185</v>
      </c>
      <c r="K77" s="68">
        <v>22</v>
      </c>
      <c r="L77" s="68">
        <v>0.24</v>
      </c>
      <c r="M77" s="68">
        <v>1.0909090909090908E-2</v>
      </c>
      <c r="N77" s="68"/>
      <c r="O77" s="68"/>
      <c r="P77" s="68" t="s">
        <v>186</v>
      </c>
      <c r="Q77" s="68">
        <v>11520</v>
      </c>
      <c r="R77" s="68">
        <v>11520</v>
      </c>
      <c r="S77" s="68">
        <v>400</v>
      </c>
      <c r="T77" s="68">
        <v>360.79999999999995</v>
      </c>
      <c r="U77" s="68">
        <v>750</v>
      </c>
      <c r="V77" s="68">
        <v>94.56</v>
      </c>
      <c r="W77" s="68">
        <v>11</v>
      </c>
      <c r="X77" s="68">
        <v>14534.947999999999</v>
      </c>
    </row>
    <row r="78" spans="1:24">
      <c r="A78" s="68">
        <v>21</v>
      </c>
      <c r="B78" s="68" t="s">
        <v>122</v>
      </c>
      <c r="C78" s="68" t="s">
        <v>42</v>
      </c>
      <c r="D78" s="68" t="s">
        <v>47</v>
      </c>
      <c r="E78" s="68">
        <v>5.71</v>
      </c>
      <c r="F78" s="72">
        <v>5.4980000000000002</v>
      </c>
      <c r="G78" s="68">
        <v>13162.212000000001</v>
      </c>
      <c r="H78" s="68">
        <v>48</v>
      </c>
      <c r="I78" s="68">
        <v>1.06</v>
      </c>
      <c r="J78" s="68" t="s">
        <v>188</v>
      </c>
      <c r="K78" s="68">
        <v>48</v>
      </c>
      <c r="L78" s="68">
        <v>1.06</v>
      </c>
      <c r="M78" s="68">
        <v>2.2083333333333333E-2</v>
      </c>
      <c r="N78" s="68"/>
      <c r="O78" s="68"/>
      <c r="P78" s="68" t="s">
        <v>186</v>
      </c>
      <c r="Q78" s="68">
        <v>50880</v>
      </c>
      <c r="R78" s="68">
        <v>50880</v>
      </c>
      <c r="S78" s="68">
        <v>400</v>
      </c>
      <c r="T78" s="68">
        <v>2199.2000000000003</v>
      </c>
      <c r="U78" s="68">
        <v>2199.2000000000003</v>
      </c>
      <c r="V78" s="68">
        <v>417.64000000000004</v>
      </c>
      <c r="W78" s="68">
        <v>11</v>
      </c>
      <c r="X78" s="68">
        <v>66670.051999999996</v>
      </c>
    </row>
    <row r="79" spans="1:24">
      <c r="A79" s="68">
        <v>22</v>
      </c>
      <c r="B79" s="68" t="s">
        <v>123</v>
      </c>
      <c r="C79" s="68" t="s">
        <v>43</v>
      </c>
      <c r="D79" s="68" t="s">
        <v>47</v>
      </c>
      <c r="E79" s="68">
        <v>1.06</v>
      </c>
      <c r="F79" s="72">
        <v>1.034</v>
      </c>
      <c r="G79" s="68">
        <v>2475.3960000000002</v>
      </c>
      <c r="H79" s="68">
        <v>20</v>
      </c>
      <c r="I79" s="68">
        <v>0.13</v>
      </c>
      <c r="J79" s="68" t="s">
        <v>187</v>
      </c>
      <c r="K79" s="68">
        <v>20</v>
      </c>
      <c r="L79" s="68">
        <v>0.13</v>
      </c>
      <c r="M79" s="68">
        <v>6.5000000000000006E-3</v>
      </c>
      <c r="N79" s="68"/>
      <c r="O79" s="68"/>
      <c r="P79" s="68" t="s">
        <v>186</v>
      </c>
      <c r="Q79" s="68">
        <v>6240</v>
      </c>
      <c r="R79" s="68">
        <v>6240</v>
      </c>
      <c r="S79" s="68">
        <v>400</v>
      </c>
      <c r="T79" s="68">
        <v>413.6</v>
      </c>
      <c r="U79" s="68">
        <v>750</v>
      </c>
      <c r="V79" s="68">
        <v>51.22</v>
      </c>
      <c r="W79" s="68">
        <v>11</v>
      </c>
      <c r="X79" s="68">
        <v>9527.616</v>
      </c>
    </row>
    <row r="80" spans="1:24">
      <c r="A80" s="68"/>
      <c r="B80" s="68"/>
      <c r="C80" s="68"/>
      <c r="D80" s="68">
        <v>22</v>
      </c>
      <c r="E80" s="90">
        <f>SUM(E58:E79)</f>
        <v>64.240000000000023</v>
      </c>
      <c r="F80" s="92">
        <f t="shared" ref="F80:X80" si="3">SUM(F58:F79)</f>
        <v>61.892000000000003</v>
      </c>
      <c r="G80" s="90">
        <f t="shared" si="3"/>
        <v>148169.448</v>
      </c>
      <c r="H80" s="90">
        <f t="shared" si="3"/>
        <v>1078</v>
      </c>
      <c r="I80" s="90">
        <f t="shared" si="3"/>
        <v>11.74</v>
      </c>
      <c r="J80" s="90">
        <f t="shared" si="3"/>
        <v>0</v>
      </c>
      <c r="K80" s="90">
        <f t="shared" si="3"/>
        <v>1078</v>
      </c>
      <c r="L80" s="90">
        <f t="shared" si="3"/>
        <v>11.74</v>
      </c>
      <c r="M80" s="90">
        <f t="shared" si="3"/>
        <v>0.25173296021375752</v>
      </c>
      <c r="N80" s="90">
        <f t="shared" si="3"/>
        <v>0</v>
      </c>
      <c r="O80" s="90">
        <f t="shared" si="3"/>
        <v>0</v>
      </c>
      <c r="P80" s="90">
        <f t="shared" si="3"/>
        <v>0</v>
      </c>
      <c r="Q80" s="90">
        <f t="shared" si="3"/>
        <v>563520</v>
      </c>
      <c r="R80" s="90">
        <f t="shared" si="3"/>
        <v>563520</v>
      </c>
      <c r="S80" s="90">
        <f t="shared" si="3"/>
        <v>8800</v>
      </c>
      <c r="T80" s="90">
        <f t="shared" si="3"/>
        <v>24756.799999999999</v>
      </c>
      <c r="U80" s="90">
        <f t="shared" si="3"/>
        <v>26917.599999999999</v>
      </c>
      <c r="V80" s="90">
        <f t="shared" si="3"/>
        <v>4625.5600000000004</v>
      </c>
      <c r="W80" s="90">
        <f t="shared" si="3"/>
        <v>242</v>
      </c>
      <c r="X80" s="90">
        <f t="shared" si="3"/>
        <v>743474.60800000001</v>
      </c>
    </row>
    <row r="81" spans="1:24">
      <c r="A81" s="68"/>
      <c r="B81" s="68"/>
      <c r="C81" s="68"/>
      <c r="D81" s="68"/>
      <c r="E81" s="68"/>
      <c r="F81" s="72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</row>
    <row r="82" spans="1:24">
      <c r="A82" s="68">
        <v>23</v>
      </c>
      <c r="B82" s="68" t="s">
        <v>124</v>
      </c>
      <c r="C82" s="68" t="s">
        <v>44</v>
      </c>
      <c r="D82" s="68" t="s">
        <v>48</v>
      </c>
      <c r="E82" s="68">
        <v>2.73</v>
      </c>
      <c r="F82" s="72">
        <v>2.67</v>
      </c>
      <c r="G82" s="68">
        <v>6391.98</v>
      </c>
      <c r="H82" s="68">
        <v>65</v>
      </c>
      <c r="I82" s="68">
        <v>0.3</v>
      </c>
      <c r="J82" s="68" t="s">
        <v>187</v>
      </c>
      <c r="K82" s="68">
        <v>65</v>
      </c>
      <c r="L82" s="68">
        <v>0.3</v>
      </c>
      <c r="M82" s="68">
        <v>4.6153846153846149E-3</v>
      </c>
      <c r="N82" s="68"/>
      <c r="O82" s="68"/>
      <c r="P82" s="68" t="s">
        <v>186</v>
      </c>
      <c r="Q82" s="68">
        <v>14400</v>
      </c>
      <c r="R82" s="68">
        <v>14400</v>
      </c>
      <c r="S82" s="68">
        <v>400</v>
      </c>
      <c r="T82" s="68">
        <v>1068</v>
      </c>
      <c r="U82" s="68">
        <v>1068</v>
      </c>
      <c r="V82" s="68">
        <v>118.19999999999999</v>
      </c>
      <c r="W82" s="68">
        <v>11</v>
      </c>
      <c r="X82" s="68">
        <v>21989.18</v>
      </c>
    </row>
    <row r="83" spans="1:24">
      <c r="A83" s="68">
        <v>47</v>
      </c>
      <c r="B83" s="68" t="s">
        <v>142</v>
      </c>
      <c r="C83" s="68" t="s">
        <v>99</v>
      </c>
      <c r="D83" s="68" t="s">
        <v>48</v>
      </c>
      <c r="E83" s="68">
        <v>4.05</v>
      </c>
      <c r="F83" s="72">
        <v>3.988</v>
      </c>
      <c r="G83" s="68">
        <v>9547.2720000000008</v>
      </c>
      <c r="H83" s="68">
        <v>9</v>
      </c>
      <c r="I83" s="68">
        <v>0.31</v>
      </c>
      <c r="J83" s="68" t="s">
        <v>188</v>
      </c>
      <c r="K83" s="68">
        <v>9</v>
      </c>
      <c r="L83" s="68">
        <v>0.31</v>
      </c>
      <c r="M83" s="68">
        <v>3.4444444444444444E-2</v>
      </c>
      <c r="N83" s="68"/>
      <c r="O83" s="68"/>
      <c r="P83" s="68" t="s">
        <v>186</v>
      </c>
      <c r="Q83" s="68">
        <v>14880</v>
      </c>
      <c r="R83" s="68">
        <v>14880</v>
      </c>
      <c r="S83" s="68">
        <v>400</v>
      </c>
      <c r="T83" s="68">
        <v>1595.2</v>
      </c>
      <c r="U83" s="68">
        <v>1595.2</v>
      </c>
      <c r="V83" s="68">
        <v>122.14</v>
      </c>
      <c r="W83" s="68">
        <v>11</v>
      </c>
      <c r="X83" s="68">
        <v>26155.612000000001</v>
      </c>
    </row>
    <row r="84" spans="1:24">
      <c r="A84" s="68">
        <v>48</v>
      </c>
      <c r="B84" s="68" t="s">
        <v>173</v>
      </c>
      <c r="C84" s="68" t="s">
        <v>100</v>
      </c>
      <c r="D84" s="68" t="s">
        <v>48</v>
      </c>
      <c r="E84" s="68">
        <v>4.03</v>
      </c>
      <c r="F84" s="72">
        <v>3.9400000000000004</v>
      </c>
      <c r="G84" s="68">
        <v>9432.36</v>
      </c>
      <c r="H84" s="68">
        <v>8</v>
      </c>
      <c r="I84" s="68">
        <v>0.45</v>
      </c>
      <c r="J84" s="68" t="s">
        <v>188</v>
      </c>
      <c r="K84" s="68">
        <v>8</v>
      </c>
      <c r="L84" s="68">
        <v>0.45</v>
      </c>
      <c r="M84" s="68">
        <v>5.6250000000000001E-2</v>
      </c>
      <c r="N84" s="68"/>
      <c r="O84" s="68"/>
      <c r="P84" s="68" t="s">
        <v>186</v>
      </c>
      <c r="Q84" s="68">
        <v>21600</v>
      </c>
      <c r="R84" s="68">
        <v>21600</v>
      </c>
      <c r="S84" s="68">
        <v>400</v>
      </c>
      <c r="T84" s="68">
        <v>1576.0000000000002</v>
      </c>
      <c r="U84" s="68">
        <v>1576.0000000000002</v>
      </c>
      <c r="V84" s="68">
        <v>177.3</v>
      </c>
      <c r="W84" s="68">
        <v>11</v>
      </c>
      <c r="X84" s="68">
        <v>32796.660000000003</v>
      </c>
    </row>
    <row r="85" spans="1:24">
      <c r="A85" s="68">
        <v>51</v>
      </c>
      <c r="B85" s="68" t="s">
        <v>146</v>
      </c>
      <c r="C85" s="68" t="s">
        <v>82</v>
      </c>
      <c r="D85" s="68" t="s">
        <v>48</v>
      </c>
      <c r="E85" s="68">
        <v>4.66</v>
      </c>
      <c r="F85" s="72">
        <v>4.5780000000000003</v>
      </c>
      <c r="G85" s="68">
        <v>10959.732</v>
      </c>
      <c r="H85" s="68">
        <v>9</v>
      </c>
      <c r="I85" s="68">
        <v>0.41</v>
      </c>
      <c r="J85" s="68" t="s">
        <v>188</v>
      </c>
      <c r="K85" s="68">
        <v>9</v>
      </c>
      <c r="L85" s="68">
        <v>0.41</v>
      </c>
      <c r="M85" s="68">
        <v>4.5555555555555551E-2</v>
      </c>
      <c r="N85" s="68"/>
      <c r="O85" s="68"/>
      <c r="P85" s="68" t="s">
        <v>186</v>
      </c>
      <c r="Q85" s="68">
        <v>19680</v>
      </c>
      <c r="R85" s="68">
        <v>19680</v>
      </c>
      <c r="S85" s="68">
        <v>400</v>
      </c>
      <c r="T85" s="68">
        <v>1831.2</v>
      </c>
      <c r="U85" s="68">
        <v>1831.2</v>
      </c>
      <c r="V85" s="68">
        <v>161.54</v>
      </c>
      <c r="W85" s="68">
        <v>11</v>
      </c>
      <c r="X85" s="68">
        <v>32643.472000000002</v>
      </c>
    </row>
    <row r="86" spans="1:24">
      <c r="A86" s="68">
        <v>54</v>
      </c>
      <c r="B86" s="68" t="s">
        <v>144</v>
      </c>
      <c r="C86" s="68" t="s">
        <v>59</v>
      </c>
      <c r="D86" s="68" t="s">
        <v>48</v>
      </c>
      <c r="E86" s="68">
        <v>7.6</v>
      </c>
      <c r="F86" s="72">
        <v>7.47</v>
      </c>
      <c r="G86" s="68">
        <v>17883.18</v>
      </c>
      <c r="H86" s="68">
        <v>25</v>
      </c>
      <c r="I86" s="68">
        <v>0.65</v>
      </c>
      <c r="J86" s="68" t="s">
        <v>188</v>
      </c>
      <c r="K86" s="68">
        <v>25</v>
      </c>
      <c r="L86" s="68">
        <v>0.65</v>
      </c>
      <c r="M86" s="68">
        <v>2.6000000000000002E-2</v>
      </c>
      <c r="N86" s="68"/>
      <c r="O86" s="68"/>
      <c r="P86" s="68" t="s">
        <v>186</v>
      </c>
      <c r="Q86" s="68">
        <v>31200</v>
      </c>
      <c r="R86" s="68">
        <v>31200</v>
      </c>
      <c r="S86" s="68">
        <v>400</v>
      </c>
      <c r="T86" s="68">
        <v>2988</v>
      </c>
      <c r="U86" s="68">
        <v>2988</v>
      </c>
      <c r="V86" s="68">
        <v>256.10000000000002</v>
      </c>
      <c r="W86" s="68">
        <v>11</v>
      </c>
      <c r="X86" s="68">
        <v>52338.28</v>
      </c>
    </row>
    <row r="87" spans="1:24">
      <c r="A87" s="68">
        <v>59</v>
      </c>
      <c r="B87" s="68" t="s">
        <v>151</v>
      </c>
      <c r="C87" s="68" t="s">
        <v>64</v>
      </c>
      <c r="D87" s="68" t="s">
        <v>48</v>
      </c>
      <c r="E87" s="68">
        <v>4.97</v>
      </c>
      <c r="F87" s="72">
        <v>4.8719999999999999</v>
      </c>
      <c r="G87" s="68">
        <v>11663.567999999999</v>
      </c>
      <c r="H87" s="68">
        <v>9</v>
      </c>
      <c r="I87" s="68">
        <v>0.49</v>
      </c>
      <c r="J87" s="68" t="s">
        <v>188</v>
      </c>
      <c r="K87" s="68">
        <v>9</v>
      </c>
      <c r="L87" s="68">
        <v>0.49</v>
      </c>
      <c r="M87" s="68">
        <v>5.4444444444444441E-2</v>
      </c>
      <c r="N87" s="68"/>
      <c r="O87" s="68"/>
      <c r="P87" s="68" t="s">
        <v>186</v>
      </c>
      <c r="Q87" s="68">
        <v>23520</v>
      </c>
      <c r="R87" s="68">
        <v>23520</v>
      </c>
      <c r="S87" s="68">
        <v>400</v>
      </c>
      <c r="T87" s="68">
        <v>1948.8</v>
      </c>
      <c r="U87" s="68">
        <v>1948.8</v>
      </c>
      <c r="V87" s="68">
        <v>193.06</v>
      </c>
      <c r="W87" s="68">
        <v>11</v>
      </c>
      <c r="X87" s="68">
        <v>37336.428</v>
      </c>
    </row>
    <row r="88" spans="1:24">
      <c r="A88" s="68">
        <v>62</v>
      </c>
      <c r="B88" s="68" t="s">
        <v>154</v>
      </c>
      <c r="C88" s="68" t="s">
        <v>67</v>
      </c>
      <c r="D88" s="68" t="s">
        <v>48</v>
      </c>
      <c r="E88" s="68">
        <v>1.35</v>
      </c>
      <c r="F88" s="72">
        <v>1.3260000000000001</v>
      </c>
      <c r="G88" s="68">
        <v>3174.444</v>
      </c>
      <c r="H88" s="68">
        <v>14</v>
      </c>
      <c r="I88" s="68">
        <v>0.12</v>
      </c>
      <c r="J88" s="68" t="s">
        <v>185</v>
      </c>
      <c r="K88" s="68">
        <v>14</v>
      </c>
      <c r="L88" s="68">
        <v>0.12</v>
      </c>
      <c r="M88" s="68">
        <v>8.5714285714285719E-3</v>
      </c>
      <c r="N88" s="68"/>
      <c r="O88" s="68"/>
      <c r="P88" s="68" t="s">
        <v>186</v>
      </c>
      <c r="Q88" s="68">
        <v>5760</v>
      </c>
      <c r="R88" s="68">
        <v>5760</v>
      </c>
      <c r="S88" s="68">
        <v>400</v>
      </c>
      <c r="T88" s="68">
        <v>530.4</v>
      </c>
      <c r="U88" s="68">
        <v>750</v>
      </c>
      <c r="V88" s="68">
        <v>47.28</v>
      </c>
      <c r="W88" s="68">
        <v>11</v>
      </c>
      <c r="X88" s="68">
        <v>9742.7240000000002</v>
      </c>
    </row>
    <row r="89" spans="1:24">
      <c r="A89" s="68">
        <v>71</v>
      </c>
      <c r="B89" s="68" t="s">
        <v>162</v>
      </c>
      <c r="C89" s="68" t="s">
        <v>76</v>
      </c>
      <c r="D89" s="68" t="s">
        <v>48</v>
      </c>
      <c r="E89" s="68">
        <v>6.67</v>
      </c>
      <c r="F89" s="72">
        <v>6.5419999999999998</v>
      </c>
      <c r="G89" s="68">
        <v>15661.547999999999</v>
      </c>
      <c r="H89" s="68">
        <v>16</v>
      </c>
      <c r="I89" s="68">
        <v>0.64</v>
      </c>
      <c r="J89" s="68" t="s">
        <v>188</v>
      </c>
      <c r="K89" s="68">
        <v>16</v>
      </c>
      <c r="L89" s="68">
        <v>0.64</v>
      </c>
      <c r="M89" s="68">
        <v>0.04</v>
      </c>
      <c r="N89" s="68"/>
      <c r="O89" s="68"/>
      <c r="P89" s="68" t="s">
        <v>186</v>
      </c>
      <c r="Q89" s="68">
        <v>30720</v>
      </c>
      <c r="R89" s="68">
        <v>30720</v>
      </c>
      <c r="S89" s="68">
        <v>400</v>
      </c>
      <c r="T89" s="68">
        <v>2616.7999999999997</v>
      </c>
      <c r="U89" s="68">
        <v>2616.7999999999997</v>
      </c>
      <c r="V89" s="68">
        <v>252.16</v>
      </c>
      <c r="W89" s="68">
        <v>11</v>
      </c>
      <c r="X89" s="68">
        <v>49261.508000000002</v>
      </c>
    </row>
    <row r="90" spans="1:24">
      <c r="A90" s="68">
        <v>72</v>
      </c>
      <c r="B90" s="68" t="s">
        <v>163</v>
      </c>
      <c r="C90" s="68" t="s">
        <v>77</v>
      </c>
      <c r="D90" s="68" t="s">
        <v>48</v>
      </c>
      <c r="E90" s="68">
        <v>3.79</v>
      </c>
      <c r="F90" s="72">
        <v>3.746</v>
      </c>
      <c r="G90" s="68">
        <v>8967.9240000000009</v>
      </c>
      <c r="H90" s="68">
        <v>9</v>
      </c>
      <c r="I90" s="68">
        <v>0.22</v>
      </c>
      <c r="J90" s="68" t="s">
        <v>188</v>
      </c>
      <c r="K90" s="68">
        <v>9</v>
      </c>
      <c r="L90" s="68">
        <v>0.22</v>
      </c>
      <c r="M90" s="68">
        <v>2.4444444444444446E-2</v>
      </c>
      <c r="N90" s="68"/>
      <c r="O90" s="68"/>
      <c r="P90" s="68" t="s">
        <v>186</v>
      </c>
      <c r="Q90" s="68">
        <v>10560</v>
      </c>
      <c r="R90" s="68">
        <v>10560</v>
      </c>
      <c r="S90" s="68">
        <v>400</v>
      </c>
      <c r="T90" s="68">
        <v>1498.4</v>
      </c>
      <c r="U90" s="68">
        <v>1498.4</v>
      </c>
      <c r="V90" s="68">
        <v>86.68</v>
      </c>
      <c r="W90" s="68">
        <v>11</v>
      </c>
      <c r="X90" s="68">
        <v>21124.004000000001</v>
      </c>
    </row>
    <row r="91" spans="1:24">
      <c r="A91" s="68">
        <v>73</v>
      </c>
      <c r="B91" s="68" t="s">
        <v>164</v>
      </c>
      <c r="C91" s="68" t="s">
        <v>78</v>
      </c>
      <c r="D91" s="68" t="s">
        <v>48</v>
      </c>
      <c r="E91" s="68">
        <v>2.48</v>
      </c>
      <c r="F91" s="72">
        <v>2.3759999999999999</v>
      </c>
      <c r="G91" s="68">
        <v>5688.1439999999993</v>
      </c>
      <c r="H91" s="68">
        <v>25</v>
      </c>
      <c r="I91" s="68">
        <v>0.52</v>
      </c>
      <c r="J91" s="68" t="s">
        <v>188</v>
      </c>
      <c r="K91" s="68">
        <v>25</v>
      </c>
      <c r="L91" s="68">
        <v>0.52</v>
      </c>
      <c r="M91" s="68">
        <v>2.0799999999999999E-2</v>
      </c>
      <c r="N91" s="68"/>
      <c r="O91" s="68"/>
      <c r="P91" s="68" t="s">
        <v>186</v>
      </c>
      <c r="Q91" s="68">
        <v>24960</v>
      </c>
      <c r="R91" s="68">
        <v>24960</v>
      </c>
      <c r="S91" s="68">
        <v>400</v>
      </c>
      <c r="T91" s="68">
        <v>950.4</v>
      </c>
      <c r="U91" s="68">
        <v>950.4</v>
      </c>
      <c r="V91" s="68">
        <v>204.88</v>
      </c>
      <c r="W91" s="68">
        <v>11</v>
      </c>
      <c r="X91" s="68">
        <v>31814.424000000003</v>
      </c>
    </row>
    <row r="92" spans="1:24">
      <c r="A92" s="68"/>
      <c r="B92" s="68"/>
      <c r="C92" s="89"/>
      <c r="D92" s="89">
        <v>10</v>
      </c>
      <c r="E92" s="90">
        <f>SUM(E82:E91)</f>
        <v>42.33</v>
      </c>
      <c r="F92" s="92">
        <f t="shared" ref="F92:X92" si="4">SUM(F82:F91)</f>
        <v>41.507999999999996</v>
      </c>
      <c r="G92" s="90">
        <f t="shared" si="4"/>
        <v>99370.152000000002</v>
      </c>
      <c r="H92" s="90">
        <f t="shared" si="4"/>
        <v>189</v>
      </c>
      <c r="I92" s="90">
        <f t="shared" si="4"/>
        <v>4.1100000000000012</v>
      </c>
      <c r="J92" s="90">
        <f t="shared" si="4"/>
        <v>0</v>
      </c>
      <c r="K92" s="90">
        <f t="shared" si="4"/>
        <v>189</v>
      </c>
      <c r="L92" s="90">
        <f t="shared" si="4"/>
        <v>4.1100000000000012</v>
      </c>
      <c r="M92" s="90">
        <f t="shared" si="4"/>
        <v>0.31512570207570201</v>
      </c>
      <c r="N92" s="90">
        <f t="shared" si="4"/>
        <v>0</v>
      </c>
      <c r="O92" s="90">
        <f t="shared" si="4"/>
        <v>0</v>
      </c>
      <c r="P92" s="90">
        <f t="shared" si="4"/>
        <v>0</v>
      </c>
      <c r="Q92" s="90">
        <f t="shared" si="4"/>
        <v>197280</v>
      </c>
      <c r="R92" s="90">
        <f t="shared" si="4"/>
        <v>197280</v>
      </c>
      <c r="S92" s="90">
        <f t="shared" si="4"/>
        <v>4000</v>
      </c>
      <c r="T92" s="90">
        <f t="shared" si="4"/>
        <v>16603.199999999997</v>
      </c>
      <c r="U92" s="90">
        <f t="shared" si="4"/>
        <v>16822.8</v>
      </c>
      <c r="V92" s="90">
        <f t="shared" si="4"/>
        <v>1619.3400000000001</v>
      </c>
      <c r="W92" s="90">
        <f t="shared" si="4"/>
        <v>110</v>
      </c>
      <c r="X92" s="90">
        <f t="shared" si="4"/>
        <v>315202.29199999996</v>
      </c>
    </row>
    <row r="93" spans="1:24">
      <c r="A93" s="68"/>
      <c r="B93" s="88"/>
      <c r="C93" s="69"/>
      <c r="D93" s="69"/>
      <c r="E93" s="69"/>
      <c r="F93" s="93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spans="1:24">
      <c r="A94" s="68"/>
      <c r="B94" s="88"/>
      <c r="C94" s="69"/>
      <c r="D94" s="69"/>
      <c r="E94" s="69"/>
      <c r="F94" s="93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spans="1:24">
      <c r="A95" s="68"/>
      <c r="B95" s="88"/>
      <c r="C95" s="69"/>
      <c r="D95" s="69"/>
      <c r="E95" s="69"/>
      <c r="F95" s="93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</row>
    <row r="96" spans="1:24">
      <c r="A96" s="68"/>
      <c r="B96" s="88"/>
      <c r="C96" s="69"/>
      <c r="D96" s="93">
        <f>SUM(D92+D80+D56+D47+D14+D4)</f>
        <v>78</v>
      </c>
      <c r="E96" s="93">
        <f>SUM(E92+E80+E56+E47+E14+E4)</f>
        <v>466.09500000000008</v>
      </c>
      <c r="F96" s="93">
        <f t="shared" ref="F96:X96" si="5">SUM(F92+F80+F56+F47+F14+F4)</f>
        <v>438.74300000000005</v>
      </c>
      <c r="G96" s="69">
        <f t="shared" si="5"/>
        <v>1050350.7420000001</v>
      </c>
      <c r="H96" s="69">
        <f t="shared" si="5"/>
        <v>6218</v>
      </c>
      <c r="I96" s="69">
        <f t="shared" si="5"/>
        <v>80.399999999999991</v>
      </c>
      <c r="J96" s="69" t="e">
        <f t="shared" si="5"/>
        <v>#VALUE!</v>
      </c>
      <c r="K96" s="69">
        <f t="shared" si="5"/>
        <v>6218</v>
      </c>
      <c r="L96" s="69">
        <f t="shared" si="5"/>
        <v>80.399999999999991</v>
      </c>
      <c r="M96" s="69">
        <f t="shared" si="5"/>
        <v>1.0124835041973719</v>
      </c>
      <c r="N96" s="69">
        <f t="shared" si="5"/>
        <v>0</v>
      </c>
      <c r="O96" s="69">
        <f t="shared" si="5"/>
        <v>0</v>
      </c>
      <c r="P96" s="69">
        <f t="shared" si="5"/>
        <v>48000</v>
      </c>
      <c r="Q96" s="69">
        <f t="shared" si="5"/>
        <v>3859200</v>
      </c>
      <c r="R96" s="69">
        <f t="shared" si="5"/>
        <v>3859200</v>
      </c>
      <c r="S96" s="69">
        <f t="shared" si="5"/>
        <v>30500</v>
      </c>
      <c r="T96" s="69">
        <f t="shared" si="5"/>
        <v>179397.3</v>
      </c>
      <c r="U96" s="69">
        <f t="shared" si="5"/>
        <v>182143.29999999996</v>
      </c>
      <c r="V96" s="69">
        <f t="shared" si="5"/>
        <v>31677.600000000006</v>
      </c>
      <c r="W96" s="69">
        <f t="shared" si="5"/>
        <v>1122</v>
      </c>
      <c r="X96" s="69">
        <f t="shared" si="5"/>
        <v>5138442.8669999996</v>
      </c>
    </row>
    <row r="97" spans="1:24">
      <c r="A97" s="68"/>
      <c r="B97" s="88"/>
      <c r="C97" s="69"/>
      <c r="D97" s="69"/>
      <c r="E97" s="69"/>
      <c r="F97" s="93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</row>
    <row r="98" spans="1:24">
      <c r="A98" s="68"/>
      <c r="B98" s="88"/>
      <c r="C98" s="69"/>
      <c r="D98" s="69"/>
      <c r="E98" s="69"/>
      <c r="F98" s="93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</row>
  </sheetData>
  <sortState ref="A4:X87">
    <sortCondition ref="D4"/>
  </sortState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niteshpnayee</cp:lastModifiedBy>
  <cp:lastPrinted>2012-12-14T11:40:55Z</cp:lastPrinted>
  <dcterms:created xsi:type="dcterms:W3CDTF">2012-12-06T10:50:27Z</dcterms:created>
  <dcterms:modified xsi:type="dcterms:W3CDTF">2013-04-20T16:30:25Z</dcterms:modified>
</cp:coreProperties>
</file>