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O24" i="1"/>
  <c r="O23"/>
  <c r="O22"/>
  <c r="W21"/>
  <c r="W19" s="1"/>
  <c r="V21"/>
  <c r="O21"/>
  <c r="H21"/>
  <c r="T21" s="1"/>
  <c r="U21" s="1"/>
  <c r="U19" s="1"/>
  <c r="N19"/>
  <c r="K19"/>
  <c r="J19"/>
  <c r="G19"/>
  <c r="H19" l="1"/>
  <c r="I21"/>
  <c r="P23"/>
  <c r="Q23" s="1"/>
  <c r="L23"/>
  <c r="P24"/>
  <c r="Q24" s="1"/>
  <c r="L24"/>
  <c r="P21"/>
  <c r="Q21" s="1"/>
  <c r="R21" s="1"/>
  <c r="L21"/>
  <c r="P22"/>
  <c r="Q22" s="1"/>
  <c r="L22"/>
  <c r="M19"/>
  <c r="Q19" l="1"/>
  <c r="I19"/>
  <c r="R19" l="1"/>
  <c r="X21"/>
  <c r="X19" s="1"/>
</calcChain>
</file>

<file path=xl/comments1.xml><?xml version="1.0" encoding="utf-8"?>
<comments xmlns="http://schemas.openxmlformats.org/spreadsheetml/2006/main">
  <authors>
    <author>Author</author>
  </authors>
  <commentList>
    <comment ref="C2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charset val="1"/>
          </rPr>
          <t xml:space="preserve">
manual entry
</t>
        </r>
      </text>
    </comment>
    <comment ref="F2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charset val="1"/>
          </rPr>
          <t xml:space="preserve">
manual entry</t>
        </r>
      </text>
    </comment>
    <comment ref="G2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charset val="1"/>
          </rPr>
          <t xml:space="preserve">
manual entry</t>
        </r>
      </text>
    </comment>
    <comment ref="H2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total dia wt(e22-i22/5)</t>
        </r>
      </text>
    </comment>
    <comment ref="I2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costing slab for gold rate date wise for client wise</t>
        </r>
      </text>
    </comment>
    <comment ref="J2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to get total dia pcs it requires costing sheet as bifercation of total pcs according to there sieve size and it should be date wise and client wise
</t>
        </r>
      </text>
    </comment>
    <comment ref="K2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bifercation of total weight according to there sieve size and it should be date wise and client wise
</t>
        </r>
      </text>
    </comment>
    <comment ref="L2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PICK UP FROM COSTING 
CHART</t>
        </r>
      </text>
    </comment>
    <comment ref="M2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INSERT VALUES IN COSTING CHART</t>
        </r>
      </text>
    </comment>
    <comment ref="N2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INSERT VALUES IN COSTING CHART</t>
        </r>
      </text>
    </comment>
    <comment ref="P2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INSERT VALUES IN COSTING CHART</t>
        </r>
      </text>
    </comment>
    <comment ref="Q2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FORMULA AS
ACCORDING TO SIEVE SIZE ENTRY PRICES SHOULD MULTIPLY WITH THERE DIAMOND WEIGHT
</t>
        </r>
      </text>
    </comment>
    <comment ref="R2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SUMARRY OF THE TOTAL DIAMOND PRICE OF THE PARTICULAR PIECE</t>
        </r>
      </text>
    </comment>
    <comment ref="X2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Total
Gold Amount + Total Dia Value + Labour Amount + Certification Charges 
</t>
        </r>
      </text>
    </comment>
    <comment ref="F8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COSTING PRICES * 2</t>
        </r>
      </text>
    </comment>
  </commentList>
</comments>
</file>

<file path=xl/sharedStrings.xml><?xml version="1.0" encoding="utf-8"?>
<sst xmlns="http://schemas.openxmlformats.org/spreadsheetml/2006/main" count="161" uniqueCount="113">
  <si>
    <t>Step 1</t>
  </si>
  <si>
    <t>Suppliers list details</t>
  </si>
  <si>
    <t>eg:-</t>
  </si>
  <si>
    <t>sky jewels</t>
  </si>
  <si>
    <t>freya jewellery</t>
  </si>
  <si>
    <t>tirth diamonds</t>
  </si>
  <si>
    <t>hia exports</t>
  </si>
  <si>
    <t>No</t>
  </si>
  <si>
    <t>CER.NO</t>
  </si>
  <si>
    <t>DESIGN NO</t>
  </si>
  <si>
    <t>GR.WT</t>
  </si>
  <si>
    <t>NT.WT</t>
  </si>
  <si>
    <t>G.AMT</t>
  </si>
  <si>
    <t>DIA.PCS</t>
  </si>
  <si>
    <t>DIA.WT</t>
  </si>
  <si>
    <t>SIEV.SZ</t>
  </si>
  <si>
    <t>DIA PCS</t>
  </si>
  <si>
    <t>AVR.DIA</t>
  </si>
  <si>
    <t>DIA.PR</t>
  </si>
  <si>
    <t>DIA.VAL</t>
  </si>
  <si>
    <t>LABR</t>
  </si>
  <si>
    <t>CERT</t>
  </si>
  <si>
    <t>AMT</t>
  </si>
  <si>
    <t>sgl jm102</t>
  </si>
  <si>
    <t>r-002</t>
  </si>
  <si>
    <t>Gold</t>
  </si>
  <si>
    <t>Type</t>
  </si>
  <si>
    <t>Amount per gram</t>
  </si>
  <si>
    <t>18 KT</t>
  </si>
  <si>
    <t>14 KT</t>
  </si>
  <si>
    <t>9 KT</t>
  </si>
  <si>
    <t>Partticulatrs</t>
  </si>
  <si>
    <t>Silver</t>
  </si>
  <si>
    <t>Date</t>
  </si>
  <si>
    <t>Suppliers</t>
  </si>
  <si>
    <t>diamond costing format date wise and client wise</t>
  </si>
  <si>
    <t>-2</t>
  </si>
  <si>
    <t>+2-6</t>
  </si>
  <si>
    <t>+6-10</t>
  </si>
  <si>
    <t>+10-11</t>
  </si>
  <si>
    <t>+11-13</t>
  </si>
  <si>
    <t>1/8</t>
  </si>
  <si>
    <t>1/7</t>
  </si>
  <si>
    <t>1/6</t>
  </si>
  <si>
    <t>1/3</t>
  </si>
  <si>
    <t>1/2</t>
  </si>
  <si>
    <t>0.009 To 0.018</t>
  </si>
  <si>
    <t>0.004 To 0.008</t>
  </si>
  <si>
    <t>0.019 To 0.058</t>
  </si>
  <si>
    <t>0.059 To 0.074</t>
  </si>
  <si>
    <t>0.075 To 0.108</t>
  </si>
  <si>
    <t>0.11 To 0.125</t>
  </si>
  <si>
    <t>0.13 To 0.146</t>
  </si>
  <si>
    <t>0.147 To 0.175</t>
  </si>
  <si>
    <t>manual</t>
  </si>
  <si>
    <t>Diamonds</t>
  </si>
  <si>
    <t>Round</t>
  </si>
  <si>
    <t>SIEV.SIZE</t>
  </si>
  <si>
    <t>POINTERS</t>
  </si>
  <si>
    <t>Labour costing format date wise and client wise</t>
  </si>
  <si>
    <t>Ring</t>
  </si>
  <si>
    <t>Earing</t>
  </si>
  <si>
    <t>Pendants</t>
  </si>
  <si>
    <t>Nose Rings</t>
  </si>
  <si>
    <t>Necklases</t>
  </si>
  <si>
    <t>Tanmania</t>
  </si>
  <si>
    <t>Braclets</t>
  </si>
  <si>
    <t>Kada</t>
  </si>
  <si>
    <t>Bangles</t>
  </si>
  <si>
    <t>Labour per gram</t>
  </si>
  <si>
    <t>minimum value</t>
  </si>
  <si>
    <t>NT.WT * LABOUR PER GRAM</t>
  </si>
  <si>
    <t>Gold costing format date wise and client wise</t>
  </si>
  <si>
    <t>Certification costing format date wise and client wise</t>
  </si>
  <si>
    <t>Amount</t>
  </si>
  <si>
    <t>IF(i&lt;=0.22,"121",IF(i&gt;=0.23,"414*i"))</t>
  </si>
  <si>
    <t>Individual suppliers pcs details in costing format for purchase price</t>
  </si>
  <si>
    <t>Step 2</t>
  </si>
  <si>
    <t>MARKETTING MEMO</t>
  </si>
  <si>
    <t>Types of Memos List And There Effect On Stock If</t>
  </si>
  <si>
    <t>EFFECT ON STOCK</t>
  </si>
  <si>
    <t>NO</t>
  </si>
  <si>
    <t>APPROVAL MEMO</t>
  </si>
  <si>
    <t>YES</t>
  </si>
  <si>
    <t>EG</t>
  </si>
  <si>
    <t>NISHIT</t>
  </si>
  <si>
    <t xml:space="preserve">IGI </t>
  </si>
  <si>
    <t>SGL</t>
  </si>
  <si>
    <t>HALMARKING</t>
  </si>
  <si>
    <t>RHODIUM</t>
  </si>
  <si>
    <t>KALYAN</t>
  </si>
  <si>
    <t>JOSCO</t>
  </si>
  <si>
    <t>JOS</t>
  </si>
  <si>
    <t>PRICES</t>
  </si>
  <si>
    <t>MRP</t>
  </si>
  <si>
    <t>COSTING PRICES</t>
  </si>
  <si>
    <t>Step 3</t>
  </si>
  <si>
    <t>INVOICES</t>
  </si>
  <si>
    <t>CAN BE RAISED ONLY ON APPROVAL MEMOS</t>
  </si>
  <si>
    <t>INDIVIDUAL LEDGERS</t>
  </si>
  <si>
    <t>IF REQUIRED ABLE TO DO CHANGES IN COSTING SHEETS</t>
  </si>
  <si>
    <t>ACCORDINGLY ABLE TO RAISE THE INVOICE</t>
  </si>
  <si>
    <t>invoices can be raised partly from a single approval memos or different different memos but of same clients only</t>
  </si>
  <si>
    <t>Program details</t>
  </si>
  <si>
    <t>22 kt</t>
  </si>
  <si>
    <t>TYPE</t>
  </si>
  <si>
    <t>RING</t>
  </si>
  <si>
    <t>RETURN</t>
  </si>
  <si>
    <t>JEWEL NUMBER</t>
  </si>
  <si>
    <t>UNIQUE</t>
  </si>
  <si>
    <t>COLOUR STONE</t>
  </si>
  <si>
    <t>WT</t>
  </si>
  <si>
    <t>AMT PER CT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</si>
</sst>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_(* #,##0_);_(* \(#,##0\);_(* &quot;-&quot;??_);_(@_)"/>
    <numFmt numFmtId="165" formatCode="0.000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  <scheme val="minor"/>
    </font>
    <font>
      <b/>
      <sz val="10"/>
      <name val="Trebuchet MS"/>
      <family val="2"/>
    </font>
    <font>
      <sz val="11"/>
      <name val="Times New Roman"/>
      <family val="1"/>
    </font>
    <font>
      <sz val="11"/>
      <name val="Calibri"/>
      <family val="2"/>
    </font>
    <font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6">
    <xf numFmtId="0" fontId="0" fillId="0" borderId="0" xfId="0"/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3" fillId="2" borderId="2" xfId="0" applyFont="1" applyFill="1" applyBorder="1"/>
    <xf numFmtId="0" fontId="5" fillId="2" borderId="3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/>
    </xf>
    <xf numFmtId="2" fontId="5" fillId="2" borderId="1" xfId="0" applyNumberFormat="1" applyFont="1" applyFill="1" applyBorder="1" applyAlignment="1">
      <alignment horizontal="center" vertical="center"/>
    </xf>
    <xf numFmtId="1" fontId="5" fillId="2" borderId="1" xfId="0" applyNumberFormat="1" applyFont="1" applyFill="1" applyBorder="1" applyAlignment="1">
      <alignment horizontal="center" vertical="center"/>
    </xf>
    <xf numFmtId="0" fontId="4" fillId="0" borderId="1" xfId="0" applyFont="1" applyBorder="1"/>
    <xf numFmtId="2" fontId="4" fillId="0" borderId="1" xfId="0" applyNumberFormat="1" applyFont="1" applyBorder="1"/>
    <xf numFmtId="0" fontId="0" fillId="0" borderId="4" xfId="0" applyFont="1" applyBorder="1"/>
    <xf numFmtId="0" fontId="0" fillId="0" borderId="5" xfId="0" applyFont="1" applyBorder="1"/>
    <xf numFmtId="2" fontId="0" fillId="0" borderId="5" xfId="0" applyNumberFormat="1" applyFont="1" applyBorder="1"/>
    <xf numFmtId="1" fontId="0" fillId="0" borderId="5" xfId="0" applyNumberFormat="1" applyFont="1" applyBorder="1"/>
    <xf numFmtId="0" fontId="6" fillId="3" borderId="5" xfId="0" applyFont="1" applyFill="1" applyBorder="1" applyAlignment="1">
      <alignment horizontal="center" vertical="center"/>
    </xf>
    <xf numFmtId="164" fontId="6" fillId="3" borderId="5" xfId="1" applyNumberFormat="1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1" fontId="7" fillId="3" borderId="5" xfId="0" applyNumberFormat="1" applyFont="1" applyFill="1" applyBorder="1" applyAlignment="1">
      <alignment horizontal="center" vertical="center"/>
    </xf>
    <xf numFmtId="2" fontId="6" fillId="3" borderId="5" xfId="0" applyNumberFormat="1" applyFont="1" applyFill="1" applyBorder="1" applyAlignment="1">
      <alignment horizontal="center" vertical="center"/>
    </xf>
    <xf numFmtId="1" fontId="6" fillId="3" borderId="5" xfId="0" applyNumberFormat="1" applyFont="1" applyFill="1" applyBorder="1" applyAlignment="1">
      <alignment horizontal="center" vertical="center"/>
    </xf>
    <xf numFmtId="164" fontId="7" fillId="3" borderId="6" xfId="0" applyNumberFormat="1" applyFont="1" applyFill="1" applyBorder="1" applyAlignment="1">
      <alignment horizontal="right" vertical="center"/>
    </xf>
    <xf numFmtId="0" fontId="0" fillId="0" borderId="7" xfId="0" applyFont="1" applyBorder="1"/>
    <xf numFmtId="0" fontId="0" fillId="0" borderId="8" xfId="0" applyFont="1" applyBorder="1"/>
    <xf numFmtId="2" fontId="0" fillId="0" borderId="8" xfId="0" applyNumberFormat="1" applyFont="1" applyBorder="1"/>
    <xf numFmtId="1" fontId="0" fillId="0" borderId="8" xfId="0" applyNumberFormat="1" applyFont="1" applyBorder="1"/>
    <xf numFmtId="0" fontId="6" fillId="3" borderId="8" xfId="0" applyFont="1" applyFill="1" applyBorder="1" applyAlignment="1">
      <alignment horizontal="center" vertical="center"/>
    </xf>
    <xf numFmtId="2" fontId="7" fillId="3" borderId="8" xfId="0" applyNumberFormat="1" applyFont="1" applyFill="1" applyBorder="1" applyAlignment="1">
      <alignment horizontal="center" vertical="center"/>
    </xf>
    <xf numFmtId="164" fontId="6" fillId="3" borderId="8" xfId="1" applyNumberFormat="1" applyFont="1" applyFill="1" applyBorder="1" applyAlignment="1">
      <alignment horizontal="center" vertical="center"/>
    </xf>
    <xf numFmtId="0" fontId="7" fillId="3" borderId="8" xfId="0" applyFont="1" applyFill="1" applyBorder="1" applyAlignment="1">
      <alignment horizontal="center" vertical="center"/>
    </xf>
    <xf numFmtId="1" fontId="7" fillId="3" borderId="8" xfId="0" applyNumberFormat="1" applyFont="1" applyFill="1" applyBorder="1" applyAlignment="1">
      <alignment horizontal="center" vertical="center"/>
    </xf>
    <xf numFmtId="2" fontId="6" fillId="3" borderId="8" xfId="0" applyNumberFormat="1" applyFont="1" applyFill="1" applyBorder="1" applyAlignment="1">
      <alignment horizontal="center" vertical="center"/>
    </xf>
    <xf numFmtId="1" fontId="6" fillId="3" borderId="8" xfId="0" applyNumberFormat="1" applyFont="1" applyFill="1" applyBorder="1" applyAlignment="1">
      <alignment horizontal="center" vertical="center"/>
    </xf>
    <xf numFmtId="164" fontId="7" fillId="3" borderId="9" xfId="0" applyNumberFormat="1" applyFont="1" applyFill="1" applyBorder="1" applyAlignment="1">
      <alignment horizontal="right" vertical="center"/>
    </xf>
    <xf numFmtId="0" fontId="0" fillId="0" borderId="5" xfId="0" applyBorder="1"/>
    <xf numFmtId="0" fontId="0" fillId="0" borderId="11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4" xfId="0" applyBorder="1"/>
    <xf numFmtId="0" fontId="0" fillId="0" borderId="6" xfId="0" applyBorder="1"/>
    <xf numFmtId="0" fontId="0" fillId="0" borderId="15" xfId="0" applyBorder="1"/>
    <xf numFmtId="0" fontId="0" fillId="0" borderId="16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14" fontId="0" fillId="0" borderId="15" xfId="0" applyNumberFormat="1" applyBorder="1"/>
    <xf numFmtId="0" fontId="0" fillId="0" borderId="0" xfId="0" applyBorder="1"/>
    <xf numFmtId="0" fontId="0" fillId="0" borderId="17" xfId="0" applyBorder="1"/>
    <xf numFmtId="0" fontId="0" fillId="0" borderId="18" xfId="0" applyBorder="1"/>
    <xf numFmtId="0" fontId="6" fillId="3" borderId="5" xfId="0" quotePrefix="1" applyFont="1" applyFill="1" applyBorder="1" applyAlignment="1">
      <alignment horizontal="center" vertical="center"/>
    </xf>
    <xf numFmtId="0" fontId="0" fillId="0" borderId="5" xfId="0" quotePrefix="1" applyBorder="1" applyAlignment="1">
      <alignment horizontal="center"/>
    </xf>
    <xf numFmtId="0" fontId="5" fillId="2" borderId="5" xfId="0" applyFont="1" applyFill="1" applyBorder="1" applyAlignment="1">
      <alignment horizontal="center" vertical="center"/>
    </xf>
    <xf numFmtId="0" fontId="0" fillId="0" borderId="5" xfId="0" applyFill="1" applyBorder="1"/>
    <xf numFmtId="0" fontId="0" fillId="0" borderId="5" xfId="0" quotePrefix="1" applyFill="1" applyBorder="1" applyAlignment="1">
      <alignment horizontal="center"/>
    </xf>
    <xf numFmtId="0" fontId="5" fillId="2" borderId="6" xfId="0" applyFont="1" applyFill="1" applyBorder="1" applyAlignment="1">
      <alignment horizontal="center" vertical="center"/>
    </xf>
    <xf numFmtId="0" fontId="0" fillId="0" borderId="8" xfId="0" quotePrefix="1" applyFill="1" applyBorder="1" applyAlignment="1">
      <alignment horizontal="center"/>
    </xf>
    <xf numFmtId="0" fontId="0" fillId="0" borderId="11" xfId="0" applyFill="1" applyBorder="1"/>
    <xf numFmtId="0" fontId="2" fillId="0" borderId="12" xfId="0" applyFont="1" applyBorder="1"/>
    <xf numFmtId="0" fontId="2" fillId="0" borderId="13" xfId="0" applyFont="1" applyBorder="1"/>
    <xf numFmtId="0" fontId="2" fillId="0" borderId="13" xfId="0" applyFont="1" applyFill="1" applyBorder="1"/>
    <xf numFmtId="0" fontId="2" fillId="0" borderId="14" xfId="0" applyFont="1" applyFill="1" applyBorder="1"/>
    <xf numFmtId="0" fontId="0" fillId="0" borderId="19" xfId="0" applyBorder="1"/>
    <xf numFmtId="0" fontId="0" fillId="0" borderId="21" xfId="0" applyBorder="1"/>
    <xf numFmtId="0" fontId="0" fillId="0" borderId="20" xfId="0" applyBorder="1"/>
    <xf numFmtId="0" fontId="0" fillId="0" borderId="8" xfId="0" applyFill="1" applyBorder="1"/>
    <xf numFmtId="14" fontId="0" fillId="0" borderId="7" xfId="0" applyNumberFormat="1" applyBorder="1"/>
    <xf numFmtId="0" fontId="2" fillId="0" borderId="1" xfId="0" applyFont="1" applyBorder="1"/>
    <xf numFmtId="165" fontId="7" fillId="3" borderId="5" xfId="0" applyNumberFormat="1" applyFont="1" applyFill="1" applyBorder="1" applyAlignment="1">
      <alignment horizontal="center" vertical="center"/>
    </xf>
    <xf numFmtId="0" fontId="0" fillId="0" borderId="19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0" xfId="0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X110"/>
  <sheetViews>
    <sheetView tabSelected="1" topLeftCell="J1" workbookViewId="0">
      <selection activeCell="V21" sqref="V21"/>
    </sheetView>
  </sheetViews>
  <sheetFormatPr defaultRowHeight="15"/>
  <cols>
    <col min="2" max="2" width="40.85546875" bestFit="1" customWidth="1"/>
    <col min="3" max="3" width="16.7109375" bestFit="1" customWidth="1"/>
    <col min="4" max="5" width="16.7109375" customWidth="1"/>
    <col min="6" max="6" width="15.42578125" bestFit="1" customWidth="1"/>
    <col min="7" max="7" width="19.7109375" bestFit="1" customWidth="1"/>
    <col min="8" max="8" width="32.7109375" bestFit="1" customWidth="1"/>
    <col min="9" max="10" width="16.5703125" bestFit="1" customWidth="1"/>
    <col min="11" max="11" width="26" bestFit="1" customWidth="1"/>
    <col min="12" max="12" width="15" bestFit="1" customWidth="1"/>
    <col min="13" max="13" width="14.85546875" bestFit="1" customWidth="1"/>
  </cols>
  <sheetData>
    <row r="3" spans="1:9" ht="15.75" thickBot="1"/>
    <row r="4" spans="1:9" ht="15.75" thickBot="1">
      <c r="B4" s="66" t="s">
        <v>103</v>
      </c>
    </row>
    <row r="8" spans="1:9">
      <c r="A8" t="s">
        <v>0</v>
      </c>
    </row>
    <row r="9" spans="1:9">
      <c r="B9" s="75" t="s">
        <v>1</v>
      </c>
      <c r="C9" s="75"/>
      <c r="D9" s="75"/>
      <c r="E9" s="75"/>
      <c r="F9" s="75"/>
      <c r="G9" s="75"/>
    </row>
    <row r="10" spans="1:9">
      <c r="A10" t="s">
        <v>2</v>
      </c>
    </row>
    <row r="11" spans="1:9">
      <c r="A11">
        <v>1</v>
      </c>
      <c r="B11" t="s">
        <v>4</v>
      </c>
    </row>
    <row r="12" spans="1:9">
      <c r="A12">
        <v>2</v>
      </c>
      <c r="B12" t="s">
        <v>3</v>
      </c>
    </row>
    <row r="13" spans="1:9">
      <c r="A13">
        <v>3</v>
      </c>
      <c r="B13" t="s">
        <v>5</v>
      </c>
    </row>
    <row r="14" spans="1:9">
      <c r="A14">
        <v>4</v>
      </c>
      <c r="B14" t="s">
        <v>6</v>
      </c>
    </row>
    <row r="15" spans="1:9" ht="15.75" thickBot="1"/>
    <row r="16" spans="1:9" ht="15.75" thickBot="1">
      <c r="B16" s="69" t="s">
        <v>76</v>
      </c>
      <c r="C16" s="70"/>
      <c r="D16" s="70"/>
      <c r="E16" s="70"/>
      <c r="F16" s="70"/>
      <c r="G16" s="70"/>
      <c r="H16" s="70"/>
      <c r="I16" s="71"/>
    </row>
    <row r="17" spans="1:24" ht="15.75" thickBot="1">
      <c r="A17" t="s">
        <v>2</v>
      </c>
    </row>
    <row r="18" spans="1:24" ht="15.75" thickBot="1">
      <c r="B18" s="1" t="s">
        <v>7</v>
      </c>
      <c r="C18" s="1" t="s">
        <v>8</v>
      </c>
      <c r="D18" s="1" t="s">
        <v>105</v>
      </c>
      <c r="E18" s="1" t="s">
        <v>108</v>
      </c>
      <c r="F18" s="1" t="s">
        <v>9</v>
      </c>
      <c r="G18" s="2" t="s">
        <v>10</v>
      </c>
      <c r="H18" s="1" t="s">
        <v>11</v>
      </c>
      <c r="I18" s="3" t="s">
        <v>12</v>
      </c>
      <c r="J18" s="1" t="s">
        <v>13</v>
      </c>
      <c r="K18" s="2" t="s">
        <v>14</v>
      </c>
      <c r="L18" s="1" t="s">
        <v>15</v>
      </c>
      <c r="M18" s="1" t="s">
        <v>16</v>
      </c>
      <c r="N18" s="2" t="s">
        <v>14</v>
      </c>
      <c r="O18" s="1" t="s">
        <v>17</v>
      </c>
      <c r="P18" s="1" t="s">
        <v>18</v>
      </c>
      <c r="Q18" s="1" t="s">
        <v>19</v>
      </c>
      <c r="R18" s="1" t="s">
        <v>19</v>
      </c>
      <c r="S18" s="1" t="s">
        <v>20</v>
      </c>
      <c r="T18" s="1" t="s">
        <v>20</v>
      </c>
      <c r="U18" s="1" t="s">
        <v>20</v>
      </c>
      <c r="V18" s="1" t="s">
        <v>21</v>
      </c>
      <c r="W18" s="1" t="s">
        <v>21</v>
      </c>
      <c r="X18" s="1" t="s">
        <v>22</v>
      </c>
    </row>
    <row r="19" spans="1:24" ht="15.75" thickBot="1">
      <c r="B19" s="1"/>
      <c r="C19" s="4"/>
      <c r="D19" s="4"/>
      <c r="E19" s="4"/>
      <c r="F19" s="5"/>
      <c r="G19" s="6">
        <f>SUM(G21:G25)</f>
        <v>2.4500000000000002</v>
      </c>
      <c r="H19" s="6">
        <f>SUM(H21:H25)</f>
        <v>2.4020000000000001</v>
      </c>
      <c r="I19" s="7">
        <f>SUM(I21:I25)</f>
        <v>5140.2800000000007</v>
      </c>
      <c r="J19" s="7">
        <f>SUM(J21:J25)</f>
        <v>24</v>
      </c>
      <c r="K19" s="6">
        <f>SUM(K21:K25)</f>
        <v>0.24</v>
      </c>
      <c r="L19" s="1"/>
      <c r="M19" s="7">
        <f>SUM(M21:M25)</f>
        <v>24</v>
      </c>
      <c r="N19" s="6">
        <f>SUM(N21:N25)</f>
        <v>0.24</v>
      </c>
      <c r="O19" s="1"/>
      <c r="P19" s="1"/>
      <c r="Q19" s="7">
        <f>SUM(Q21:Q25)</f>
        <v>11905</v>
      </c>
      <c r="R19" s="7">
        <f>SUM(R21:R25)</f>
        <v>11905</v>
      </c>
      <c r="S19" s="1"/>
      <c r="T19" s="1"/>
      <c r="U19" s="7">
        <f>SUM(U21:U25)</f>
        <v>720.6</v>
      </c>
      <c r="V19" s="7">
        <v>34249</v>
      </c>
      <c r="W19" s="7">
        <f>SUM(W21:W25)</f>
        <v>99.36</v>
      </c>
      <c r="X19" s="7">
        <f>SUM(X21:X25)</f>
        <v>17865.239999999998</v>
      </c>
    </row>
    <row r="20" spans="1:24" ht="15.75" thickBot="1">
      <c r="B20" s="8"/>
      <c r="C20" s="8"/>
      <c r="D20" s="8"/>
      <c r="E20" s="8"/>
      <c r="F20" s="8"/>
      <c r="G20" s="8"/>
      <c r="H20" s="8"/>
      <c r="I20" s="9"/>
      <c r="J20" s="8"/>
      <c r="K20" s="8"/>
      <c r="L20" s="1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</row>
    <row r="21" spans="1:24">
      <c r="B21" s="10">
        <v>1</v>
      </c>
      <c r="C21" s="33" t="s">
        <v>23</v>
      </c>
      <c r="D21" s="33" t="s">
        <v>106</v>
      </c>
      <c r="E21" s="33" t="s">
        <v>109</v>
      </c>
      <c r="F21" s="33" t="s">
        <v>24</v>
      </c>
      <c r="G21" s="12">
        <v>2.4500000000000002</v>
      </c>
      <c r="H21" s="12">
        <f>G21-K21/5</f>
        <v>2.4020000000000001</v>
      </c>
      <c r="I21" s="13">
        <f>2140*H21</f>
        <v>5140.2800000000007</v>
      </c>
      <c r="J21" s="11">
        <v>24</v>
      </c>
      <c r="K21" s="12">
        <v>0.24</v>
      </c>
      <c r="L21" s="14" t="str">
        <f t="shared" ref="L21:L24" si="0">IF(O21&lt;0.0075,"-2",IF(O21&lt;0.019,"+2-6",IF(O21&lt;0.059,"+6-10",IF(O21&lt;0.075,"+10-11",IF(O21&lt;0.108,"+11-13","0")))))</f>
        <v>+2-6</v>
      </c>
      <c r="M21" s="13">
        <v>10</v>
      </c>
      <c r="N21" s="12">
        <v>0.12</v>
      </c>
      <c r="O21" s="67">
        <f t="shared" ref="O21:O24" si="1">N21/M21</f>
        <v>1.2E-2</v>
      </c>
      <c r="P21" s="14" t="str">
        <f t="shared" ref="P21:P24" si="2">IF(O21&lt;0.019,"49500",IF(O21&lt;0.059,"50000",IF(O21&lt;0.076,"52000",IF(O21&lt;0.108,"58000","0"))))</f>
        <v>49500</v>
      </c>
      <c r="Q21" s="15">
        <f t="shared" ref="Q21:Q24" si="3">P21*N21</f>
        <v>5940</v>
      </c>
      <c r="R21" s="15">
        <f>Q21+Q22+Q23+Q24</f>
        <v>11905</v>
      </c>
      <c r="S21" s="16">
        <v>300</v>
      </c>
      <c r="T21" s="17">
        <f t="shared" ref="T21" si="4">S21*H21</f>
        <v>720.6</v>
      </c>
      <c r="U21" s="15">
        <f t="shared" ref="U21" si="5">IF(T21&gt;600,T21,IF(T21&lt;600,600))</f>
        <v>720.6</v>
      </c>
      <c r="V21" s="18" t="str">
        <f>IF(K21&lt;=0.22,"121",IF(K21&gt;=0.23,"414"))</f>
        <v>414</v>
      </c>
      <c r="W21" s="19">
        <f>414*K21</f>
        <v>99.36</v>
      </c>
      <c r="X21" s="20">
        <f t="shared" ref="X21" si="6">I21+R21+U21+W21</f>
        <v>17865.239999999998</v>
      </c>
    </row>
    <row r="22" spans="1:24">
      <c r="B22" s="10"/>
      <c r="C22" s="11"/>
      <c r="D22" s="11"/>
      <c r="E22" s="11"/>
      <c r="F22" s="11"/>
      <c r="G22" s="12"/>
      <c r="H22" s="12"/>
      <c r="I22" s="13"/>
      <c r="J22" s="11"/>
      <c r="K22" s="11"/>
      <c r="L22" s="14" t="str">
        <f t="shared" si="0"/>
        <v>+6-10</v>
      </c>
      <c r="M22" s="13">
        <v>2</v>
      </c>
      <c r="N22" s="12">
        <v>0.05</v>
      </c>
      <c r="O22" s="67">
        <f t="shared" si="1"/>
        <v>2.5000000000000001E-2</v>
      </c>
      <c r="P22" s="14" t="str">
        <f t="shared" si="2"/>
        <v>50000</v>
      </c>
      <c r="Q22" s="15">
        <f t="shared" si="3"/>
        <v>2500</v>
      </c>
      <c r="R22" s="15"/>
      <c r="S22" s="16"/>
      <c r="T22" s="17"/>
      <c r="U22" s="15"/>
      <c r="V22" s="18"/>
      <c r="W22" s="19"/>
      <c r="X22" s="20"/>
    </row>
    <row r="23" spans="1:24">
      <c r="B23" s="10"/>
      <c r="C23" s="11"/>
      <c r="D23" s="11"/>
      <c r="E23" s="11"/>
      <c r="F23" s="11"/>
      <c r="G23" s="12"/>
      <c r="H23" s="12"/>
      <c r="I23" s="13"/>
      <c r="J23" s="11"/>
      <c r="K23" s="11"/>
      <c r="L23" s="14" t="str">
        <f t="shared" si="0"/>
        <v>+2-6</v>
      </c>
      <c r="M23" s="13">
        <v>4</v>
      </c>
      <c r="N23" s="12">
        <v>0.03</v>
      </c>
      <c r="O23" s="67">
        <f t="shared" si="1"/>
        <v>7.4999999999999997E-3</v>
      </c>
      <c r="P23" s="14" t="str">
        <f t="shared" si="2"/>
        <v>49500</v>
      </c>
      <c r="Q23" s="15">
        <f t="shared" si="3"/>
        <v>1485</v>
      </c>
      <c r="R23" s="15"/>
      <c r="S23" s="16"/>
      <c r="T23" s="17"/>
      <c r="U23" s="15"/>
      <c r="V23" s="18"/>
      <c r="W23" s="19"/>
      <c r="X23" s="20"/>
    </row>
    <row r="24" spans="1:24">
      <c r="B24" s="10"/>
      <c r="C24" s="11"/>
      <c r="D24" s="11"/>
      <c r="E24" s="11"/>
      <c r="F24" s="11"/>
      <c r="G24" s="12"/>
      <c r="H24" s="12"/>
      <c r="I24" s="13"/>
      <c r="J24" s="11"/>
      <c r="K24" s="11"/>
      <c r="L24" s="14" t="str">
        <f t="shared" si="0"/>
        <v>-2</v>
      </c>
      <c r="M24" s="13">
        <v>8</v>
      </c>
      <c r="N24" s="12">
        <v>0.04</v>
      </c>
      <c r="O24" s="67">
        <f t="shared" si="1"/>
        <v>5.0000000000000001E-3</v>
      </c>
      <c r="P24" s="14" t="str">
        <f t="shared" si="2"/>
        <v>49500</v>
      </c>
      <c r="Q24" s="15">
        <f t="shared" si="3"/>
        <v>1980</v>
      </c>
      <c r="R24" s="15"/>
      <c r="S24" s="16"/>
      <c r="T24" s="17"/>
      <c r="U24" s="15"/>
      <c r="V24" s="18"/>
      <c r="W24" s="19"/>
      <c r="X24" s="20"/>
    </row>
    <row r="25" spans="1:24" ht="15.75" thickBot="1">
      <c r="B25" s="21"/>
      <c r="C25" s="22"/>
      <c r="D25" s="22"/>
      <c r="E25" s="22"/>
      <c r="F25" s="22"/>
      <c r="G25" s="22"/>
      <c r="H25" s="23"/>
      <c r="I25" s="24"/>
      <c r="J25" s="22"/>
      <c r="K25" s="22"/>
      <c r="L25" s="25"/>
      <c r="M25" s="24"/>
      <c r="N25" s="23"/>
      <c r="O25" s="26"/>
      <c r="P25" s="25"/>
      <c r="Q25" s="27"/>
      <c r="R25" s="27"/>
      <c r="S25" s="28"/>
      <c r="T25" s="29"/>
      <c r="U25" s="27"/>
      <c r="V25" s="30"/>
      <c r="W25" s="31"/>
      <c r="X25" s="32"/>
    </row>
    <row r="27" spans="1:24" ht="15.75" thickBot="1"/>
    <row r="28" spans="1:24" ht="15.75" thickBot="1">
      <c r="F28" s="69" t="s">
        <v>72</v>
      </c>
      <c r="G28" s="70"/>
      <c r="H28" s="70"/>
      <c r="I28" s="70"/>
      <c r="J28" s="71"/>
    </row>
    <row r="29" spans="1:24" ht="15.75" thickBot="1">
      <c r="F29" s="47"/>
      <c r="G29" s="46"/>
      <c r="H29" s="46"/>
      <c r="I29" s="46"/>
      <c r="J29" s="48"/>
    </row>
    <row r="30" spans="1:24" ht="15.75" thickBot="1">
      <c r="F30" s="42" t="s">
        <v>33</v>
      </c>
      <c r="G30" s="43" t="s">
        <v>34</v>
      </c>
      <c r="H30" s="43" t="s">
        <v>31</v>
      </c>
      <c r="I30" s="43" t="s">
        <v>26</v>
      </c>
      <c r="J30" s="44" t="s">
        <v>27</v>
      </c>
    </row>
    <row r="31" spans="1:24">
      <c r="F31" s="45">
        <v>40547</v>
      </c>
      <c r="G31" s="46" t="s">
        <v>4</v>
      </c>
      <c r="H31" s="34" t="s">
        <v>25</v>
      </c>
      <c r="I31" s="61" t="s">
        <v>104</v>
      </c>
      <c r="J31" s="63">
        <v>2400</v>
      </c>
    </row>
    <row r="32" spans="1:24">
      <c r="F32" s="45"/>
      <c r="G32" s="46"/>
      <c r="H32" s="34"/>
      <c r="I32" s="34" t="s">
        <v>28</v>
      </c>
      <c r="J32" s="41">
        <v>2140</v>
      </c>
    </row>
    <row r="33" spans="6:14">
      <c r="F33" s="38"/>
      <c r="G33" s="33"/>
      <c r="H33" s="33"/>
      <c r="I33" s="33" t="s">
        <v>29</v>
      </c>
      <c r="J33" s="39">
        <v>1800</v>
      </c>
    </row>
    <row r="34" spans="6:14">
      <c r="F34" s="38"/>
      <c r="G34" s="33"/>
      <c r="H34" s="33"/>
      <c r="I34" s="33" t="s">
        <v>30</v>
      </c>
      <c r="J34" s="39">
        <v>750</v>
      </c>
    </row>
    <row r="35" spans="6:14">
      <c r="F35" s="38"/>
      <c r="G35" s="33"/>
      <c r="H35" s="33" t="s">
        <v>32</v>
      </c>
      <c r="I35" s="33">
        <v>999</v>
      </c>
      <c r="J35" s="39">
        <v>125</v>
      </c>
    </row>
    <row r="36" spans="6:14" ht="15.75" thickBot="1">
      <c r="F36" s="35"/>
      <c r="G36" s="36"/>
      <c r="H36" s="36"/>
      <c r="I36" s="36">
        <v>995</v>
      </c>
      <c r="J36" s="37">
        <v>75</v>
      </c>
    </row>
    <row r="38" spans="6:14" ht="15.75" thickBot="1"/>
    <row r="39" spans="6:14" ht="15.75" thickBot="1">
      <c r="F39" s="72" t="s">
        <v>35</v>
      </c>
      <c r="G39" s="73"/>
      <c r="H39" s="73"/>
      <c r="I39" s="73"/>
      <c r="J39" s="73"/>
      <c r="K39" s="73"/>
      <c r="L39" s="73"/>
      <c r="M39" s="73"/>
      <c r="N39" s="74"/>
    </row>
    <row r="40" spans="6:14">
      <c r="F40" s="40"/>
      <c r="G40" s="34"/>
      <c r="H40" s="34"/>
      <c r="I40" s="34"/>
      <c r="J40" s="34"/>
      <c r="K40" s="34"/>
      <c r="L40" s="34"/>
      <c r="M40" s="34"/>
      <c r="N40" s="41"/>
    </row>
    <row r="41" spans="6:14">
      <c r="F41" s="38" t="s">
        <v>33</v>
      </c>
      <c r="G41" s="33" t="s">
        <v>34</v>
      </c>
      <c r="H41" s="33" t="s">
        <v>31</v>
      </c>
      <c r="I41" s="33" t="s">
        <v>26</v>
      </c>
      <c r="J41" s="51" t="s">
        <v>57</v>
      </c>
      <c r="K41" s="52" t="s">
        <v>58</v>
      </c>
      <c r="L41" s="54" t="s">
        <v>18</v>
      </c>
      <c r="M41" s="51"/>
      <c r="N41" s="54"/>
    </row>
    <row r="42" spans="6:14">
      <c r="F42" s="45">
        <v>40547</v>
      </c>
      <c r="G42" s="46" t="s">
        <v>4</v>
      </c>
      <c r="H42" s="33" t="s">
        <v>55</v>
      </c>
      <c r="I42" s="33" t="s">
        <v>56</v>
      </c>
      <c r="J42" s="49" t="s">
        <v>36</v>
      </c>
      <c r="K42" s="33" t="s">
        <v>47</v>
      </c>
      <c r="L42" s="39">
        <v>50000</v>
      </c>
      <c r="M42" s="33"/>
      <c r="N42" s="39"/>
    </row>
    <row r="43" spans="6:14">
      <c r="F43" s="38"/>
      <c r="G43" s="33"/>
      <c r="H43" s="33"/>
      <c r="I43" s="33"/>
      <c r="J43" s="50" t="s">
        <v>37</v>
      </c>
      <c r="K43" s="33" t="s">
        <v>46</v>
      </c>
      <c r="L43" s="39">
        <v>49500</v>
      </c>
      <c r="M43" s="12"/>
      <c r="N43" s="39"/>
    </row>
    <row r="44" spans="6:14">
      <c r="F44" s="38"/>
      <c r="G44" s="33"/>
      <c r="H44" s="33"/>
      <c r="I44" s="33"/>
      <c r="J44" s="50" t="s">
        <v>38</v>
      </c>
      <c r="K44" s="33" t="s">
        <v>48</v>
      </c>
      <c r="L44" s="39">
        <v>4000</v>
      </c>
      <c r="M44" s="33"/>
      <c r="N44" s="39"/>
    </row>
    <row r="45" spans="6:14">
      <c r="F45" s="38"/>
      <c r="G45" s="33"/>
      <c r="H45" s="33"/>
      <c r="I45" s="33"/>
      <c r="J45" s="50" t="s">
        <v>39</v>
      </c>
      <c r="K45" s="33" t="s">
        <v>49</v>
      </c>
      <c r="L45" s="39" t="s">
        <v>54</v>
      </c>
      <c r="M45" s="33"/>
      <c r="N45" s="39"/>
    </row>
    <row r="46" spans="6:14">
      <c r="F46" s="38"/>
      <c r="G46" s="33"/>
      <c r="H46" s="33"/>
      <c r="I46" s="33"/>
      <c r="J46" s="50" t="s">
        <v>40</v>
      </c>
      <c r="K46" s="33" t="s">
        <v>50</v>
      </c>
      <c r="L46" s="39" t="s">
        <v>54</v>
      </c>
      <c r="M46" s="33"/>
      <c r="N46" s="39"/>
    </row>
    <row r="47" spans="6:14">
      <c r="F47" s="38"/>
      <c r="G47" s="33"/>
      <c r="H47" s="33"/>
      <c r="I47" s="33"/>
      <c r="J47" s="50" t="s">
        <v>41</v>
      </c>
      <c r="K47" s="33" t="s">
        <v>51</v>
      </c>
      <c r="L47" s="39" t="s">
        <v>54</v>
      </c>
      <c r="M47" s="33"/>
      <c r="N47" s="39"/>
    </row>
    <row r="48" spans="6:14">
      <c r="F48" s="38"/>
      <c r="G48" s="33"/>
      <c r="H48" s="33"/>
      <c r="I48" s="33"/>
      <c r="J48" s="50" t="s">
        <v>42</v>
      </c>
      <c r="K48" s="33" t="s">
        <v>52</v>
      </c>
      <c r="L48" s="39" t="s">
        <v>54</v>
      </c>
      <c r="M48" s="33"/>
      <c r="N48" s="39"/>
    </row>
    <row r="49" spans="6:14">
      <c r="F49" s="38"/>
      <c r="G49" s="33"/>
      <c r="H49" s="33"/>
      <c r="I49" s="33"/>
      <c r="J49" s="50" t="s">
        <v>43</v>
      </c>
      <c r="K49" s="33" t="s">
        <v>53</v>
      </c>
      <c r="L49" s="39" t="s">
        <v>54</v>
      </c>
      <c r="M49" s="33"/>
      <c r="N49" s="39"/>
    </row>
    <row r="50" spans="6:14">
      <c r="F50" s="38"/>
      <c r="G50" s="33"/>
      <c r="H50" s="33"/>
      <c r="I50" s="33"/>
      <c r="J50" s="53" t="s">
        <v>44</v>
      </c>
      <c r="K50" s="33"/>
      <c r="L50" s="39"/>
      <c r="M50" s="33"/>
      <c r="N50" s="39"/>
    </row>
    <row r="51" spans="6:14" ht="15.75" thickBot="1">
      <c r="F51" s="35"/>
      <c r="G51" s="36"/>
      <c r="H51" s="36"/>
      <c r="I51" s="36"/>
      <c r="J51" s="55" t="s">
        <v>45</v>
      </c>
      <c r="K51" s="36"/>
      <c r="L51" s="37"/>
      <c r="M51" s="36"/>
      <c r="N51" s="37"/>
    </row>
    <row r="52" spans="6:14">
      <c r="H52" s="33" t="s">
        <v>110</v>
      </c>
      <c r="I52" t="s">
        <v>111</v>
      </c>
      <c r="J52" s="68" t="s">
        <v>112</v>
      </c>
    </row>
    <row r="53" spans="6:14" ht="15.75" thickBot="1"/>
    <row r="54" spans="6:14" ht="15.75" thickBot="1">
      <c r="F54" s="69" t="s">
        <v>59</v>
      </c>
      <c r="G54" s="70"/>
      <c r="H54" s="70"/>
      <c r="I54" s="70"/>
      <c r="J54" s="70"/>
      <c r="K54" s="70"/>
      <c r="L54" s="70"/>
      <c r="M54" s="71"/>
    </row>
    <row r="55" spans="6:14" ht="15.75" thickBot="1">
      <c r="F55" s="62"/>
      <c r="G55" s="61"/>
      <c r="H55" s="61"/>
      <c r="I55" s="61"/>
      <c r="J55" s="61"/>
      <c r="K55" s="61"/>
      <c r="L55" s="61"/>
      <c r="M55" s="63"/>
    </row>
    <row r="56" spans="6:14" ht="15.75" thickBot="1">
      <c r="F56" s="57" t="s">
        <v>33</v>
      </c>
      <c r="G56" s="58" t="s">
        <v>34</v>
      </c>
      <c r="H56" s="58" t="s">
        <v>31</v>
      </c>
      <c r="I56" s="58" t="s">
        <v>26</v>
      </c>
      <c r="J56" s="58" t="s">
        <v>69</v>
      </c>
      <c r="K56" s="59"/>
      <c r="L56" s="59" t="s">
        <v>70</v>
      </c>
      <c r="M56" s="60"/>
    </row>
    <row r="57" spans="6:14">
      <c r="F57" s="45">
        <v>40547</v>
      </c>
      <c r="G57" s="34" t="s">
        <v>4</v>
      </c>
      <c r="H57" s="34" t="s">
        <v>25</v>
      </c>
      <c r="I57" s="34" t="s">
        <v>60</v>
      </c>
      <c r="J57" s="34">
        <v>300</v>
      </c>
      <c r="K57" s="56" t="s">
        <v>71</v>
      </c>
      <c r="L57" s="34">
        <v>650</v>
      </c>
      <c r="M57" s="41"/>
    </row>
    <row r="58" spans="6:14">
      <c r="F58" s="38"/>
      <c r="G58" s="33"/>
      <c r="H58" s="33"/>
      <c r="I58" s="33" t="s">
        <v>61</v>
      </c>
      <c r="J58" s="33">
        <v>200</v>
      </c>
      <c r="K58" s="33"/>
      <c r="L58" s="33"/>
      <c r="M58" s="39"/>
    </row>
    <row r="59" spans="6:14">
      <c r="F59" s="38"/>
      <c r="G59" s="33"/>
      <c r="H59" s="33"/>
      <c r="I59" s="33" t="s">
        <v>62</v>
      </c>
      <c r="J59" s="33">
        <v>300</v>
      </c>
      <c r="K59" s="33"/>
      <c r="L59" s="33"/>
      <c r="M59" s="39"/>
    </row>
    <row r="60" spans="6:14">
      <c r="F60" s="38"/>
      <c r="G60" s="33"/>
      <c r="H60" s="33"/>
      <c r="I60" s="33" t="s">
        <v>63</v>
      </c>
      <c r="J60" s="33">
        <v>300</v>
      </c>
      <c r="K60" s="33"/>
      <c r="L60" s="33"/>
      <c r="M60" s="39"/>
    </row>
    <row r="61" spans="6:14">
      <c r="F61" s="38"/>
      <c r="G61" s="33"/>
      <c r="H61" s="33"/>
      <c r="I61" s="33" t="s">
        <v>64</v>
      </c>
      <c r="J61" s="33">
        <v>350</v>
      </c>
      <c r="K61" s="33"/>
      <c r="L61" s="33"/>
      <c r="M61" s="39"/>
    </row>
    <row r="62" spans="6:14">
      <c r="F62" s="38"/>
      <c r="G62" s="33"/>
      <c r="H62" s="33"/>
      <c r="I62" s="52" t="s">
        <v>65</v>
      </c>
      <c r="J62" s="52">
        <v>300</v>
      </c>
      <c r="K62" s="33"/>
      <c r="L62" s="33"/>
      <c r="M62" s="39"/>
    </row>
    <row r="63" spans="6:14">
      <c r="F63" s="38"/>
      <c r="G63" s="33"/>
      <c r="H63" s="33"/>
      <c r="I63" s="52" t="s">
        <v>66</v>
      </c>
      <c r="J63" s="52">
        <v>300</v>
      </c>
      <c r="K63" s="33"/>
      <c r="L63" s="33"/>
      <c r="M63" s="39"/>
    </row>
    <row r="64" spans="6:14">
      <c r="F64" s="38"/>
      <c r="G64" s="33"/>
      <c r="H64" s="33"/>
      <c r="I64" s="52" t="s">
        <v>67</v>
      </c>
      <c r="J64" s="52">
        <v>300</v>
      </c>
      <c r="K64" s="33"/>
      <c r="L64" s="33"/>
      <c r="M64" s="39"/>
    </row>
    <row r="65" spans="6:13">
      <c r="F65" s="38"/>
      <c r="G65" s="33"/>
      <c r="H65" s="33"/>
      <c r="I65" s="52" t="s">
        <v>68</v>
      </c>
      <c r="J65" s="52">
        <v>300</v>
      </c>
      <c r="K65" s="33"/>
      <c r="L65" s="33"/>
      <c r="M65" s="39"/>
    </row>
    <row r="66" spans="6:13">
      <c r="F66" s="38"/>
      <c r="G66" s="33"/>
      <c r="H66" s="33" t="s">
        <v>32</v>
      </c>
      <c r="I66" s="33" t="s">
        <v>60</v>
      </c>
      <c r="J66" s="33">
        <v>300</v>
      </c>
      <c r="K66" s="56" t="s">
        <v>71</v>
      </c>
      <c r="L66" s="34">
        <v>650</v>
      </c>
      <c r="M66" s="39"/>
    </row>
    <row r="67" spans="6:13">
      <c r="F67" s="38"/>
      <c r="G67" s="33"/>
      <c r="H67" s="33"/>
      <c r="I67" s="33" t="s">
        <v>61</v>
      </c>
      <c r="J67" s="33">
        <v>300</v>
      </c>
      <c r="K67" s="33"/>
      <c r="L67" s="33"/>
      <c r="M67" s="39"/>
    </row>
    <row r="68" spans="6:13">
      <c r="F68" s="38"/>
      <c r="G68" s="33"/>
      <c r="H68" s="33"/>
      <c r="I68" s="33" t="s">
        <v>62</v>
      </c>
      <c r="J68" s="33">
        <v>300</v>
      </c>
      <c r="K68" s="33"/>
      <c r="L68" s="33"/>
      <c r="M68" s="39"/>
    </row>
    <row r="69" spans="6:13">
      <c r="F69" s="38"/>
      <c r="G69" s="33"/>
      <c r="H69" s="33"/>
      <c r="I69" s="33" t="s">
        <v>63</v>
      </c>
      <c r="J69" s="33">
        <v>300</v>
      </c>
      <c r="K69" s="33"/>
      <c r="L69" s="33"/>
      <c r="M69" s="39"/>
    </row>
    <row r="70" spans="6:13">
      <c r="F70" s="38"/>
      <c r="G70" s="33"/>
      <c r="H70" s="33"/>
      <c r="I70" s="33" t="s">
        <v>64</v>
      </c>
      <c r="J70" s="33">
        <v>350</v>
      </c>
      <c r="K70" s="33"/>
      <c r="L70" s="33"/>
      <c r="M70" s="39"/>
    </row>
    <row r="71" spans="6:13">
      <c r="F71" s="38"/>
      <c r="G71" s="33"/>
      <c r="H71" s="33"/>
      <c r="I71" s="52" t="s">
        <v>65</v>
      </c>
      <c r="J71" s="52">
        <v>300</v>
      </c>
      <c r="K71" s="33"/>
      <c r="L71" s="33"/>
      <c r="M71" s="39"/>
    </row>
    <row r="72" spans="6:13">
      <c r="F72" s="38"/>
      <c r="G72" s="33"/>
      <c r="H72" s="33"/>
      <c r="I72" s="52" t="s">
        <v>66</v>
      </c>
      <c r="J72" s="52">
        <v>300</v>
      </c>
      <c r="K72" s="33"/>
      <c r="L72" s="33"/>
      <c r="M72" s="39"/>
    </row>
    <row r="73" spans="6:13">
      <c r="F73" s="38"/>
      <c r="G73" s="33"/>
      <c r="H73" s="33"/>
      <c r="I73" s="52" t="s">
        <v>67</v>
      </c>
      <c r="J73" s="52">
        <v>300</v>
      </c>
      <c r="K73" s="33"/>
      <c r="L73" s="33"/>
      <c r="M73" s="39"/>
    </row>
    <row r="74" spans="6:13" ht="15.75" thickBot="1">
      <c r="F74" s="35"/>
      <c r="G74" s="36"/>
      <c r="H74" s="36"/>
      <c r="I74" s="64" t="s">
        <v>68</v>
      </c>
      <c r="J74" s="64">
        <v>300</v>
      </c>
      <c r="K74" s="36"/>
      <c r="L74" s="36"/>
      <c r="M74" s="37"/>
    </row>
    <row r="76" spans="6:13" ht="15.75" thickBot="1"/>
    <row r="77" spans="6:13" ht="15.75" thickBot="1">
      <c r="F77" s="72" t="s">
        <v>73</v>
      </c>
      <c r="G77" s="73"/>
      <c r="H77" s="73"/>
      <c r="I77" s="74"/>
    </row>
    <row r="78" spans="6:13">
      <c r="F78" s="40"/>
      <c r="G78" s="34"/>
      <c r="H78" s="34"/>
      <c r="I78" s="41"/>
    </row>
    <row r="79" spans="6:13">
      <c r="F79" s="38" t="s">
        <v>33</v>
      </c>
      <c r="G79" s="33" t="s">
        <v>34</v>
      </c>
      <c r="H79" s="52" t="s">
        <v>58</v>
      </c>
      <c r="I79" s="39" t="s">
        <v>74</v>
      </c>
    </row>
    <row r="80" spans="6:13" ht="15.75" thickBot="1">
      <c r="F80" s="65">
        <v>40547</v>
      </c>
      <c r="G80" s="36" t="s">
        <v>4</v>
      </c>
      <c r="H80" s="36" t="s">
        <v>75</v>
      </c>
      <c r="I80" s="37"/>
    </row>
    <row r="83" spans="1:7">
      <c r="A83" t="s">
        <v>77</v>
      </c>
    </row>
    <row r="84" spans="1:7" ht="15.75" thickBot="1"/>
    <row r="85" spans="1:7" ht="15.75" thickBot="1">
      <c r="B85" s="69" t="s">
        <v>79</v>
      </c>
      <c r="C85" s="70"/>
      <c r="D85" s="70"/>
      <c r="E85" s="70"/>
      <c r="F85" s="70"/>
      <c r="G85" s="71"/>
    </row>
    <row r="87" spans="1:7">
      <c r="C87" t="s">
        <v>80</v>
      </c>
      <c r="F87" t="s">
        <v>93</v>
      </c>
      <c r="G87" t="s">
        <v>99</v>
      </c>
    </row>
    <row r="88" spans="1:7">
      <c r="A88">
        <v>1</v>
      </c>
      <c r="B88" t="s">
        <v>78</v>
      </c>
      <c r="C88" t="s">
        <v>81</v>
      </c>
      <c r="F88" t="s">
        <v>94</v>
      </c>
      <c r="G88" t="s">
        <v>83</v>
      </c>
    </row>
    <row r="89" spans="1:7">
      <c r="A89" t="s">
        <v>84</v>
      </c>
      <c r="B89" t="s">
        <v>85</v>
      </c>
    </row>
    <row r="90" spans="1:7">
      <c r="B90" t="s">
        <v>86</v>
      </c>
    </row>
    <row r="91" spans="1:7">
      <c r="B91" t="s">
        <v>87</v>
      </c>
    </row>
    <row r="92" spans="1:7">
      <c r="B92" t="s">
        <v>88</v>
      </c>
    </row>
    <row r="93" spans="1:7">
      <c r="B93" t="s">
        <v>89</v>
      </c>
    </row>
    <row r="94" spans="1:7">
      <c r="A94">
        <v>2</v>
      </c>
      <c r="B94" t="s">
        <v>82</v>
      </c>
      <c r="C94" t="s">
        <v>83</v>
      </c>
      <c r="F94" t="s">
        <v>95</v>
      </c>
      <c r="G94" t="s">
        <v>99</v>
      </c>
    </row>
    <row r="95" spans="1:7">
      <c r="A95" t="s">
        <v>84</v>
      </c>
      <c r="B95" t="s">
        <v>90</v>
      </c>
      <c r="G95" t="s">
        <v>83</v>
      </c>
    </row>
    <row r="96" spans="1:7">
      <c r="B96" t="s">
        <v>90</v>
      </c>
      <c r="C96">
        <v>10</v>
      </c>
      <c r="F96" t="s">
        <v>107</v>
      </c>
      <c r="G96" t="s">
        <v>90</v>
      </c>
    </row>
    <row r="97" spans="1:3">
      <c r="B97" t="s">
        <v>90</v>
      </c>
      <c r="C97">
        <v>20</v>
      </c>
    </row>
    <row r="98" spans="1:3">
      <c r="B98" t="s">
        <v>90</v>
      </c>
      <c r="C98">
        <v>30</v>
      </c>
    </row>
    <row r="99" spans="1:3">
      <c r="B99" t="s">
        <v>90</v>
      </c>
      <c r="C99">
        <v>15</v>
      </c>
    </row>
    <row r="100" spans="1:3">
      <c r="B100" t="s">
        <v>91</v>
      </c>
    </row>
    <row r="101" spans="1:3">
      <c r="B101" t="s">
        <v>92</v>
      </c>
    </row>
    <row r="102" spans="1:3">
      <c r="B102" t="s">
        <v>90</v>
      </c>
      <c r="C102">
        <v>50</v>
      </c>
    </row>
    <row r="104" spans="1:3">
      <c r="A104" t="s">
        <v>96</v>
      </c>
    </row>
    <row r="106" spans="1:3">
      <c r="B106" t="s">
        <v>97</v>
      </c>
    </row>
    <row r="107" spans="1:3">
      <c r="A107">
        <v>1</v>
      </c>
      <c r="B107" t="s">
        <v>102</v>
      </c>
    </row>
    <row r="108" spans="1:3">
      <c r="A108">
        <v>2</v>
      </c>
      <c r="B108" t="s">
        <v>98</v>
      </c>
    </row>
    <row r="109" spans="1:3">
      <c r="A109">
        <v>3</v>
      </c>
      <c r="B109" t="s">
        <v>100</v>
      </c>
    </row>
    <row r="110" spans="1:3">
      <c r="A110">
        <v>4</v>
      </c>
      <c r="B110" t="s">
        <v>101</v>
      </c>
    </row>
  </sheetData>
  <mergeCells count="7">
    <mergeCell ref="F54:M54"/>
    <mergeCell ref="F28:J28"/>
    <mergeCell ref="F77:I77"/>
    <mergeCell ref="B85:G85"/>
    <mergeCell ref="B9:G9"/>
    <mergeCell ref="B16:I16"/>
    <mergeCell ref="F39:N39"/>
  </mergeCells>
  <pageMargins left="0.7" right="0.7" top="0.75" bottom="0.75" header="0.3" footer="0.3"/>
  <pageSetup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2012-06-17T08:50:55Z</dcterms:modified>
</cp:coreProperties>
</file>